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mamorisu-analytics-mcp-v2\outputs\provider-evaluation-20261008-01a10e93\"/>
    </mc:Choice>
  </mc:AlternateContent>
  <xr:revisionPtr revIDLastSave="0" documentId="13_ncr:1_{636597CA-CF3E-43C7-BBB8-7581E31399AD}" xr6:coauthVersionLast="47" xr6:coauthVersionMax="47" xr10:uidLastSave="{00000000-0000-0000-0000-000000000000}"/>
  <bookViews>
    <workbookView xWindow="42720" yWindow="1785" windowWidth="23040" windowHeight="13590" activeTab="2" xr2:uid="{00000000-000D-0000-FFFF-FFFF00000000}"/>
  </bookViews>
  <sheets>
    <sheet name="評価表" sheetId="1" r:id="rId1"/>
    <sheet name="記入例" sheetId="2" r:id="rId2"/>
    <sheet name="評価項目・基準" sheetId="3" r:id="rId3"/>
    <sheet name="使い方・マモリス" sheetId="4" r:id="rId4"/>
  </sheets>
  <definedNames>
    <definedName name="_xlnm.Print_Area" localSheetId="1">記入例!$A$1:$J$54</definedName>
    <definedName name="_xlnm.Print_Area" localSheetId="3">使い方・マモリス!$A$1:$B$39</definedName>
    <definedName name="_xlnm.Print_Area" localSheetId="2">評価項目・基準!$A$1:$D$38</definedName>
    <definedName name="_xlnm.Print_Area" localSheetId="0">評価表!$A$1:$J$54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2" l="1"/>
  <c r="J49" i="2"/>
  <c r="J48" i="2"/>
  <c r="J47" i="2"/>
  <c r="J46" i="2"/>
  <c r="J45" i="2"/>
  <c r="J44" i="2"/>
  <c r="J43" i="2"/>
  <c r="J42" i="2"/>
  <c r="J41" i="2"/>
  <c r="C38" i="2"/>
  <c r="B23" i="2"/>
  <c r="A23" i="2"/>
  <c r="B22" i="2"/>
  <c r="I22" i="2" s="1"/>
  <c r="A22" i="2"/>
  <c r="B21" i="2"/>
  <c r="I21" i="2" s="1"/>
  <c r="A21" i="2"/>
  <c r="B20" i="2"/>
  <c r="I20" i="2" s="1"/>
  <c r="A20" i="2"/>
  <c r="B19" i="2"/>
  <c r="I19" i="2" s="1"/>
  <c r="A19" i="2"/>
  <c r="B18" i="2"/>
  <c r="I18" i="2" s="1"/>
  <c r="A18" i="2"/>
  <c r="B17" i="2"/>
  <c r="I17" i="2" s="1"/>
  <c r="A17" i="2"/>
  <c r="I16" i="2"/>
  <c r="B16" i="2"/>
  <c r="A16" i="2"/>
  <c r="B15" i="2"/>
  <c r="I15" i="2" s="1"/>
  <c r="A15" i="2"/>
  <c r="B14" i="2"/>
  <c r="I14" i="2" s="1"/>
  <c r="A14" i="2"/>
  <c r="G11" i="2"/>
  <c r="C11" i="2"/>
  <c r="I10" i="2"/>
  <c r="G10" i="2"/>
  <c r="G9" i="2"/>
  <c r="J50" i="1"/>
  <c r="J49" i="1"/>
  <c r="J48" i="1"/>
  <c r="J47" i="1"/>
  <c r="J46" i="1"/>
  <c r="J45" i="1"/>
  <c r="J44" i="1"/>
  <c r="J43" i="1"/>
  <c r="J42" i="1"/>
  <c r="J41" i="1"/>
  <c r="C38" i="1"/>
  <c r="B23" i="1"/>
  <c r="I23" i="1" s="1"/>
  <c r="A23" i="1"/>
  <c r="B22" i="1"/>
  <c r="I22" i="1" s="1"/>
  <c r="A22" i="1"/>
  <c r="B21" i="1"/>
  <c r="I21" i="1" s="1"/>
  <c r="A21" i="1"/>
  <c r="B20" i="1"/>
  <c r="I20" i="1" s="1"/>
  <c r="A20" i="1"/>
  <c r="B19" i="1"/>
  <c r="I19" i="1" s="1"/>
  <c r="A19" i="1"/>
  <c r="B18" i="1"/>
  <c r="I18" i="1" s="1"/>
  <c r="A18" i="1"/>
  <c r="B17" i="1"/>
  <c r="I17" i="1" s="1"/>
  <c r="A17" i="1"/>
  <c r="B16" i="1"/>
  <c r="I16" i="1" s="1"/>
  <c r="A16" i="1"/>
  <c r="B15" i="1"/>
  <c r="I15" i="1" s="1"/>
  <c r="A15" i="1"/>
  <c r="B14" i="1"/>
  <c r="I14" i="1" s="1"/>
  <c r="A14" i="1"/>
  <c r="G11" i="1"/>
  <c r="C11" i="1"/>
  <c r="I10" i="1"/>
  <c r="G10" i="1"/>
  <c r="G9" i="1"/>
  <c r="C33" i="1" s="1"/>
  <c r="I23" i="2" l="1"/>
  <c r="I11" i="2" s="1"/>
  <c r="C10" i="2" s="1"/>
  <c r="C52" i="2"/>
  <c r="C52" i="1"/>
  <c r="I11" i="1"/>
  <c r="C10" i="1" s="1"/>
  <c r="G38" i="1"/>
  <c r="I38" i="1"/>
  <c r="G38" i="2"/>
  <c r="I38" i="2"/>
  <c r="C33" i="2" l="1"/>
</calcChain>
</file>

<file path=xl/sharedStrings.xml><?xml version="1.0" encoding="utf-8"?>
<sst xmlns="http://schemas.openxmlformats.org/spreadsheetml/2006/main" count="338" uniqueCount="219">
  <si>
    <t>供給者評価表</t>
  </si>
  <si>
    <t>新規選定・再評価用。黄色は入力、青灰色は計算。1社・1回の評価ごとに別名保存します。</t>
  </si>
  <si>
    <t>評価ID</t>
  </si>
  <si>
    <t>評価区分</t>
  </si>
  <si>
    <t>供給者名</t>
  </si>
  <si>
    <t>評価日</t>
  </si>
  <si>
    <t>提供内容・範囲</t>
  </si>
  <si>
    <t>回答期限</t>
  </si>
  <si>
    <t>評価担当者</t>
  </si>
  <si>
    <t>確認者</t>
  </si>
  <si>
    <t>評価のきっかけ</t>
  </si>
  <si>
    <t>基準の版</t>
  </si>
  <si>
    <t>判定状況</t>
  </si>
  <si>
    <t>未確認</t>
  </si>
  <si>
    <t>不適合</t>
  </si>
  <si>
    <t>条件付き</t>
  </si>
  <si>
    <t>対象外</t>
  </si>
  <si>
    <t>入力不備</t>
  </si>
  <si>
    <t>項目ID</t>
  </si>
  <si>
    <t>確認項目</t>
  </si>
  <si>
    <t>自社要求・合意基準</t>
  </si>
  <si>
    <t>評価結果</t>
  </si>
  <si>
    <t>根拠・対象外の理由</t>
  </si>
  <si>
    <t>確認日</t>
  </si>
  <si>
    <t>対応ID</t>
  </si>
  <si>
    <t>入力状態</t>
  </si>
  <si>
    <t>対象の仕様・作業範囲・受入条件を文書で確認できる。</t>
  </si>
  <si>
    <t>対象業務の管理手順と責任者を確認できる。</t>
  </si>
  <si>
    <t>要求する数量・業務量に対応する要員、設備、能力の根拠がある。</t>
  </si>
  <si>
    <t>合意納期・提供時間を守る方法と、中断時の連絡・代替策がある。</t>
  </si>
  <si>
    <t>検査・検収の方法、判定基準、記録の保存先が決まっている。</t>
  </si>
  <si>
    <t>問題発生時の連絡先、初動対応、原因確認・是正の手順がある。</t>
  </si>
  <si>
    <t>工程、拠点、担当、再委託等の変更時に、事前連絡・承認する手順がある。</t>
  </si>
  <si>
    <t>自社が指定する認証・資格の有効性と適用範囲を確認できる。</t>
  </si>
  <si>
    <t>価格・支払・機密保持など、自社が指定する取引条件を確認できる。</t>
  </si>
  <si>
    <t>再評価では、対象期間の品質・納期実績と前回指摘の対応記録を確認できる。</t>
  </si>
  <si>
    <t>重大事項</t>
  </si>
  <si>
    <t>点数や個別の適合判定とは別に確認</t>
  </si>
  <si>
    <t>確認・取引判断</t>
  </si>
  <si>
    <t>次回確認日</t>
  </si>
  <si>
    <t>取引判断</t>
  </si>
  <si>
    <t>前回評価の記録</t>
  </si>
  <si>
    <t>判断理由</t>
  </si>
  <si>
    <t>取引条件</t>
  </si>
  <si>
    <t>再評価の条件</t>
  </si>
  <si>
    <t>根拠の保管先</t>
  </si>
  <si>
    <t>記録状態</t>
  </si>
  <si>
    <t>複数担当者への評価依頼・回収・差し戻しを、マモリスで試せます。使い方は「使い方・マモリス」へ。</t>
  </si>
  <si>
    <t>マモリスに無料登録して、社内への評価依頼を試す</t>
  </si>
  <si>
    <t>改善対応・再確認</t>
  </si>
  <si>
    <t>期限確認日</t>
  </si>
  <si>
    <t>未完了</t>
  </si>
  <si>
    <t>期限超過</t>
  </si>
  <si>
    <t>条件付き・不適合の項目は、上表の対応IDと同じIDで記録します。完了には根拠・再確認者・再確認日が必要です。</t>
  </si>
  <si>
    <t>対象の項目ID</t>
  </si>
  <si>
    <t>対応内容・再確認方法</t>
  </si>
  <si>
    <t>対応担当者</t>
  </si>
  <si>
    <t>対応期限</t>
  </si>
  <si>
    <t>進捗</t>
  </si>
  <si>
    <t>完了根拠</t>
  </si>
  <si>
    <t>再確認者</t>
  </si>
  <si>
    <t>再確認日</t>
  </si>
  <si>
    <t>確認状態</t>
  </si>
  <si>
    <t>対応記録の不備</t>
  </si>
  <si>
    <t>自社要求と根拠を確認して記録するひな形です。採点・ランクの自動計算は行いません。</t>
  </si>
  <si>
    <t>供給者評価表 記入例</t>
  </si>
  <si>
    <t>架空の供給者・数値・担当者を使った再評価の記入例です。</t>
  </si>
  <si>
    <t>PE-2026-010</t>
  </si>
  <si>
    <t>青葉加工サンプル株式会社（架空）</t>
  </si>
  <si>
    <t>部品Xの表面処理工程。評価対象期間：2026-04-01～2026-09-30。</t>
  </si>
  <si>
    <t>購買部 山田（架空）</t>
  </si>
  <si>
    <t>品質保証部 佐藤（架空）</t>
  </si>
  <si>
    <t>定期見直し。前回指摘した変更連絡手順の確認。</t>
  </si>
  <si>
    <t>適合</t>
  </si>
  <si>
    <t>仕様書 X-02 rev3 と作業範囲確認書を照合。受入条件について合意済み。</t>
  </si>
  <si>
    <t>管理手順 QA-11 rev2、責任者一覧、2026年9月の工程点検記録を確認。</t>
  </si>
  <si>
    <t>月5,000個の要求に対し、能力資料で月6,000個を確認。代替要員2名の教育記録あり。</t>
  </si>
  <si>
    <t>合意目標：対象期間の納期遵守率95%以上。中断時の当社連絡先と代替手順がある。</t>
  </si>
  <si>
    <t>対象期間の50納品中49件が合意納期内。遵守率98%で、合意目標95%以上を達成。</t>
  </si>
  <si>
    <t>検査手順 IN-05 と検査台帳を確認。判定基準と不適合品の識別方法を確認済み。</t>
  </si>
  <si>
    <t>不適合1件は翌営業日に初動回答。原因と是正結果の確認記録 NC-2026-07 あり。</t>
  </si>
  <si>
    <t>変更連絡手順に当社への事前承認経路が未記載。A01で追記後の手順と運用説明を再確認。</t>
  </si>
  <si>
    <t>A01</t>
  </si>
  <si>
    <t>当該工程の取引条件に第三者認証・個別資格の指定なし。品質管理手順をP02で確認。</t>
  </si>
  <si>
    <t>見積 Q-2026-06、支払条件、機密保持合意の対象範囲を確認。</t>
  </si>
  <si>
    <t>合意目標：対象期間の不良率0.5%以下。前回指摘を期限内に対応し、完了根拠を確認できる。</t>
  </si>
  <si>
    <t>不良1/1,000個で不良率0.1%。前回指摘の変更連絡手順は改訂済み、承認経路の記載が残る。</t>
  </si>
  <si>
    <t>対象期間の不適合・担当者報告を確認。重大な問題の報告なし。</t>
  </si>
  <si>
    <t>PE-2026-003／前回評価と指摘記録</t>
  </si>
  <si>
    <t>品質・納期実績は要求を満たす。変更連絡の承認経路と前回指摘の対応を確認する条件で継続。</t>
  </si>
  <si>
    <t>工程・再委託先の変更は実施前に当社の承認を受ける。A01の再確認を2026-10-20までに行う。</t>
  </si>
  <si>
    <t>重大な不適合、納期目標の未達、工程・拠点・再委託先の変更があれば、次回日を待たず見直す。</t>
  </si>
  <si>
    <t>評価ID PE-2026-010 のフォルダに評価表・集計記録・手順書を保存。</t>
  </si>
  <si>
    <t>P07・P10</t>
  </si>
  <si>
    <t>変更連絡手順に当社の事前承認経路を追記。品質担当が改訂版と運用説明を確認する。</t>
  </si>
  <si>
    <t>再確認待ち</t>
  </si>
  <si>
    <t>評価項目・判定基準</t>
  </si>
  <si>
    <t>初期例 v1.0</t>
  </si>
  <si>
    <t>10項目の名称は変更できます。評価表の要求欄で、対象取引の仕様・数値・期限を具体化してください。</t>
  </si>
  <si>
    <t>要求の初期例</t>
  </si>
  <si>
    <t>根拠資料の例</t>
  </si>
  <si>
    <t>P01</t>
  </si>
  <si>
    <t>提供範囲・要求理解</t>
  </si>
  <si>
    <t>仕様書、作業範囲、要求事項の確認記録</t>
  </si>
  <si>
    <t>P02</t>
  </si>
  <si>
    <t>品質管理・手順</t>
  </si>
  <si>
    <t>管理手順、責任者、管理記録</t>
  </si>
  <si>
    <t>P03</t>
  </si>
  <si>
    <t>能力・要員・設備</t>
  </si>
  <si>
    <t>要員計画、設備情報、生産・処理能力</t>
  </si>
  <si>
    <t>P04</t>
  </si>
  <si>
    <t>納期・継続提供</t>
  </si>
  <si>
    <t>納期条件、供給計画、中断時の連絡手順</t>
  </si>
  <si>
    <t>P05</t>
  </si>
  <si>
    <t>検査・検収・記録</t>
  </si>
  <si>
    <t>検査手順、検収基準、記録見本</t>
  </si>
  <si>
    <t>P06</t>
  </si>
  <si>
    <t>不適合・苦情対応</t>
  </si>
  <si>
    <t>連絡先、対応手順、不適合・是正記録</t>
  </si>
  <si>
    <t>P07</t>
  </si>
  <si>
    <t>変更・再委託管理</t>
  </si>
  <si>
    <t>変更連絡手順、再委託範囲、承認記録</t>
  </si>
  <si>
    <t>P08</t>
  </si>
  <si>
    <t>認証・資格</t>
  </si>
  <si>
    <t>指定する認証・資格、証明書、適用範囲</t>
  </si>
  <si>
    <t>P09</t>
  </si>
  <si>
    <t>取引・機密条件</t>
  </si>
  <si>
    <t>見積、契約条件、機密保持の合意記録</t>
  </si>
  <si>
    <t>P10</t>
  </si>
  <si>
    <t>実績・前回指摘</t>
  </si>
  <si>
    <t>対象期間の実績、前回評価、改善対応記録</t>
  </si>
  <si>
    <t>結果の意味</t>
  </si>
  <si>
    <t>自社要求を満たすことを、根拠資料・実績で確認した。</t>
  </si>
  <si>
    <t>不足が残る。対応内容・担当・期限・再確認方法を決めて扱う。</t>
  </si>
  <si>
    <t>自社要求を満たしていない。処置と取引判断を確認者が決める。</t>
  </si>
  <si>
    <t>資料不足、確認待ちなどにより、要求への適合を判断できていない。</t>
  </si>
  <si>
    <t>当該取引に適用しない。根拠欄に適用しない理由を残す。</t>
  </si>
  <si>
    <t>対応の進捗</t>
  </si>
  <si>
    <t>未着手</t>
  </si>
  <si>
    <t>対応内容・担当・期限を決め、着手前。</t>
  </si>
  <si>
    <t>対応中</t>
  </si>
  <si>
    <t>担当者が対応を進めている。</t>
  </si>
  <si>
    <t>再提出待ち</t>
  </si>
  <si>
    <t>修正した資料・回答の提出を待っている。</t>
  </si>
  <si>
    <t>対応結果を受け取り、確認者の再確認を待っている。</t>
  </si>
  <si>
    <t>完了</t>
  </si>
  <si>
    <t>完了根拠、再確認者、再確認日を記録した。</t>
  </si>
  <si>
    <t>利用条件</t>
  </si>
  <si>
    <t>項目・要求・判定語はひな形の初期例です。規格が指定した評価表ではありません。</t>
  </si>
  <si>
    <t>対象外の扱い</t>
  </si>
  <si>
    <t>認証の指定がない場合や、新規取引で実績がない場合は、理由を残して対象外にできます。</t>
  </si>
  <si>
    <t>行の変更</t>
  </si>
  <si>
    <t>10項目・対応10件の枠内で使います。行の追加・削除は、数式と入力規則の修正が必要です。</t>
  </si>
  <si>
    <t>参考資料</t>
  </si>
  <si>
    <t>ISO9001の取引先評価と評価表の考え方</t>
  </si>
  <si>
    <t>ISO 9001 APG External Providers（2016年・監査実務の参考資料）</t>
  </si>
  <si>
    <t>使い方・マモリス</t>
  </si>
  <si>
    <t>用途</t>
  </si>
  <si>
    <t>供給者1社について、新規選定または再評価の内容、取引判断、改善対応を記録します。</t>
  </si>
  <si>
    <t>既存の仕入先表との使い分け</t>
  </si>
  <si>
    <t>納入実績を点数・ランクで評価する場合は既存の仕入先評価表を使います。本表は要求への適合と処置を記録します。</t>
  </si>
  <si>
    <t>1 自社要求を決める</t>
  </si>
  <si>
    <t>「評価項目・基準」で項目名と基準版を設定し、「評価表」の要求欄に仕様・数値・期限を具体的に書きます。</t>
  </si>
  <si>
    <t>2 社内担当者へ依頼する</t>
  </si>
  <si>
    <t>評価ID、区分、供給者、提供範囲、担当者、確認者、回答期限を記入します。評価担当者は購買・品質などの社内担当者です。</t>
  </si>
  <si>
    <t>3 根拠を確認して評価する</t>
  </si>
  <si>
    <t>結果を選び、資料名・版・対象期間・実測値を根拠欄に記録します。対象外には理由が必要です。資料不足は未確認にします。</t>
  </si>
  <si>
    <t>4 対応事項を記録する</t>
  </si>
  <si>
    <t>条件付き・不適合は対応IDを記入し、下段に対応内容、担当、期限、再確認方法を記録します。1つの対応IDを複数項目で使えます。</t>
  </si>
  <si>
    <t>5 確認者が判断を記録する</t>
  </si>
  <si>
    <t>重大事項を確認し、取引判断・理由・条件・次回日・再評価の条件を記入します。集計結果から取引判断は自動では決まりません。</t>
  </si>
  <si>
    <t>6 改善後に再確認する</t>
  </si>
  <si>
    <t>対応結果の根拠、再確認者、再確認日を記録して進捗を完了にします。期限超過と入力不備は確認状態に表示します。</t>
  </si>
  <si>
    <t>7 確定版を保存する</t>
  </si>
  <si>
    <t>評価IDごとに別名保存し、根拠資料と基準版を一緒に保管します。原本と過去の確定版を上書きしないでください。</t>
  </si>
  <si>
    <t>マモリスで同じ評価業務を始める</t>
  </si>
  <si>
    <t>購買・品質担当者への評価依頼、回答・根拠資料の回収、確認、差し戻しを試せます。</t>
  </si>
  <si>
    <t>登録後の進め方</t>
  </si>
  <si>
    <t>チェックシートを作成し、本表の確認項目と自社要求を設問にします。社内担当者を回答者に設定して評価を依頼します。</t>
  </si>
  <si>
    <t>評価結果の設問</t>
  </si>
  <si>
    <t>選択式で「適合・条件付き・不適合・未確認・対象外」を用意し、根拠は備考またはテキストエリア、資料はファイル添付・URLで記録します。</t>
  </si>
  <si>
    <t>確認・差し戻し</t>
  </si>
  <si>
    <t>確認者が回答と資料を確認します。不足する理由・根拠・対応計画は、コメントを添えて差し戻し、再提出を依頼します。</t>
  </si>
  <si>
    <t>改善後の再確認</t>
  </si>
  <si>
    <t>対応内容・担当・期限・完了根拠を設問にした再確認用チェックシートで依頼し、回答履歴を残します。</t>
  </si>
  <si>
    <t>提供する機能の範囲</t>
  </si>
  <si>
    <t>Excelの取込・同期や点数・ランクの自動計算を前提にしません。本表の入力項目をマモリス上の設問として設定します。</t>
  </si>
  <si>
    <t>チェックシートの作り方</t>
  </si>
  <si>
    <t>本表の項目を設問として設定できます。テンプレート検索で目的に合うものがあれば選び、自社要求に合わせて調整します。</t>
  </si>
  <si>
    <t>無料プランで試す範囲</t>
  </si>
  <si>
    <t>まず1つの評価チェックシートで、社内担当者への回答依頼・回収を試してください。利用数・送信回数などの上限は現行の料金案内で確認します。</t>
  </si>
  <si>
    <t>利用上の注意</t>
  </si>
  <si>
    <t>黄色セルを入力します。貼り付けで入力規則をすり抜けた場合も、入力状態を確認してください。青灰色セルの数式は上書きしないでください。</t>
  </si>
  <si>
    <t>項目・対応の件数</t>
  </si>
  <si>
    <t>評価10項目・対応10件の固定枠です。項目名と要求は変更できます。行追加・削除は数式・入力規則の再設計が必要です。</t>
  </si>
  <si>
    <t>日付</t>
  </si>
  <si>
    <t>Excelの日付として入力します。文字列の日付は入力不備になります。期限確認日は当日を表示し、翌日以降に開くと更新されます。</t>
  </si>
  <si>
    <t>確認状態の意味</t>
  </si>
  <si>
    <t>「判断記録済み」は入力がそろったことを示します。根拠の正しさや要求適合を保証する表示ではありません。「対応継続」は未確認・未完了等が残る状態です。</t>
  </si>
  <si>
    <t>未解決項目があるとき</t>
  </si>
  <si>
    <t>条件付き・不適合・未確認・重大事項が残る場合、無条件の新規採用・継続は確認を促します。条件付き・保留・停止等の判断と理由を記録します。</t>
  </si>
  <si>
    <t>変更後の確認</t>
  </si>
  <si>
    <t>記入例で要求・結果・対応の進捗を変更し、判定状況と記録状態が更新されることを確かめてから使います。</t>
  </si>
  <si>
    <t>評価頻度・規格との関係</t>
  </si>
  <si>
    <t>次回確認日と再評価の条件は自社で決めます。本表は評価業務のひな形で、ISO9001の適合・認証を保証するものではありません。</t>
  </si>
  <si>
    <t>記入例</t>
  </si>
  <si>
    <t>会社名・担当者・データはすべて架空です。日付や基準は推奨値ではありません。</t>
  </si>
  <si>
    <t>ファイル形式</t>
  </si>
  <si>
    <t>マクロなしのxlsx。外部ブックへの参照はありません。リンクは参考記事・公式案内を開きます。</t>
  </si>
  <si>
    <t>マモリスの現行料金・利用上限</t>
  </si>
  <si>
    <t>マモリスの回答確認・差し戻し操作</t>
  </si>
  <si>
    <t>点数・ランク式の仕入先評価表</t>
  </si>
  <si>
    <t>版・作成日</t>
  </si>
  <si>
    <t>v1.0／2026-10-08</t>
  </si>
  <si>
    <t>A01</t>
    <phoneticPr fontId="8"/>
  </si>
  <si>
    <t>条件付き継続</t>
    <phoneticPr fontId="8"/>
  </si>
  <si>
    <t>なし</t>
    <phoneticPr fontId="8"/>
  </si>
  <si>
    <t>再評価</t>
    <phoneticPr fontId="8"/>
  </si>
  <si>
    <t>再確認待ち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</si>
</sst>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9">
    <font>
      <sz val="11"/>
      <name val="Carlito"/>
    </font>
    <font>
      <sz val="11"/>
      <color rgb="FF243545"/>
      <name val="Arial"/>
      <family val="2"/>
    </font>
    <font>
      <b/>
      <sz val="16"/>
      <color rgb="FF263B50"/>
      <name val="Arial"/>
      <family val="2"/>
    </font>
    <font>
      <b/>
      <sz val="11"/>
      <color rgb="FFFFFFFF"/>
      <name val="Arial"/>
      <family val="2"/>
    </font>
    <font>
      <b/>
      <sz val="11"/>
      <color rgb="FF243545"/>
      <name val="Arial"/>
      <family val="2"/>
    </font>
    <font>
      <sz val="11"/>
      <color rgb="FF246C6D"/>
      <name val="Arial"/>
      <family val="2"/>
    </font>
    <font>
      <b/>
      <sz val="11"/>
      <color rgb="FF246C6D"/>
      <name val="Arial"/>
      <family val="2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263B50"/>
      </patternFill>
    </fill>
    <fill>
      <patternFill patternType="solid">
        <fgColor rgb="FFEAF0F5"/>
      </patternFill>
    </fill>
  </fills>
  <borders count="16">
    <border>
      <left/>
      <right/>
      <top/>
      <bottom/>
      <diagonal/>
    </border>
    <border>
      <left/>
      <right/>
      <top/>
      <bottom style="thin">
        <color rgb="FF246C6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5C3CE"/>
      </left>
      <right style="thin">
        <color rgb="FFB5C3CE"/>
      </right>
      <top style="thin">
        <color rgb="FFB5C3CE"/>
      </top>
      <bottom style="thin">
        <color rgb="FFB5C3CE"/>
      </bottom>
      <diagonal/>
    </border>
    <border>
      <left style="thin">
        <color rgb="FFB5C3CE"/>
      </left>
      <right style="medium">
        <color rgb="FF6E8598"/>
      </right>
      <top style="thin">
        <color rgb="FFB5C3CE"/>
      </top>
      <bottom style="thin">
        <color rgb="FFB5C3CE"/>
      </bottom>
      <diagonal/>
    </border>
    <border>
      <left style="thin">
        <color rgb="FFFFFFFF"/>
      </left>
      <right style="thin">
        <color rgb="FFFFFFFF"/>
      </right>
      <top style="thin">
        <color rgb="FF6E8598"/>
      </top>
      <bottom style="thin">
        <color rgb="FF6E8598"/>
      </bottom>
      <diagonal/>
    </border>
    <border>
      <left style="thin">
        <color rgb="FFB5C3CE"/>
      </left>
      <right style="thin">
        <color rgb="FFB5C3CE"/>
      </right>
      <top style="thin">
        <color rgb="FFB5C3CE"/>
      </top>
      <bottom style="medium">
        <color rgb="FF6E8598"/>
      </bottom>
      <diagonal/>
    </border>
    <border>
      <left style="medium">
        <color rgb="FF6E8598"/>
      </left>
      <right style="thin">
        <color rgb="FFB5C3CE"/>
      </right>
      <top style="thin">
        <color rgb="FFB5C3CE"/>
      </top>
      <bottom style="thin">
        <color rgb="FFB5C3CE"/>
      </bottom>
      <diagonal/>
    </border>
    <border>
      <left style="thin">
        <color rgb="FFB5C3CE"/>
      </left>
      <right style="medium">
        <color rgb="FF6E8598"/>
      </right>
      <top style="thin">
        <color rgb="FFB5C3CE"/>
      </top>
      <bottom style="medium">
        <color rgb="FF6E8598"/>
      </bottom>
      <diagonal/>
    </border>
    <border>
      <left style="medium">
        <color rgb="FF6E8598"/>
      </left>
      <right style="medium">
        <color rgb="FF6E8598"/>
      </right>
      <top style="medium">
        <color rgb="FF6E8598"/>
      </top>
      <bottom style="medium">
        <color rgb="FF6E8598"/>
      </bottom>
      <diagonal/>
    </border>
    <border>
      <left style="thin">
        <color rgb="FF6E8598"/>
      </left>
      <right style="thin">
        <color rgb="FFFFFFFF"/>
      </right>
      <top style="thin">
        <color rgb="FF6E8598"/>
      </top>
      <bottom style="thin">
        <color rgb="FF6E8598"/>
      </bottom>
      <diagonal/>
    </border>
    <border>
      <left style="thin">
        <color rgb="FFFFFFFF"/>
      </left>
      <right style="thin">
        <color rgb="FF6E8598"/>
      </right>
      <top style="thin">
        <color rgb="FF6E8598"/>
      </top>
      <bottom style="thin">
        <color rgb="FF6E8598"/>
      </bottom>
      <diagonal/>
    </border>
    <border>
      <left style="medium">
        <color rgb="FF6E8598"/>
      </left>
      <right style="thin">
        <color rgb="FFB5C3CE"/>
      </right>
      <top style="thin">
        <color rgb="FFB5C3CE"/>
      </top>
      <bottom style="medium">
        <color rgb="FF6E8598"/>
      </bottom>
      <diagonal/>
    </border>
    <border diagonalUp="0" diagonalDown="0">
      <left style="none"/>
      <right style="thin">
        <color rgb="FFB5C3CE"/>
      </right>
      <top style="thin">
        <color rgb="FFB5C3CE"/>
      </top>
      <bottom style="thin">
        <color rgb="FFB5C3CE"/>
      </bottom>
      <diagonal/>
    </border>
    <border diagonalUp="0" diagonalDown="0">
      <left style="thin">
        <color rgb="FFB5C3CE"/>
      </left>
      <right style="thin">
        <color rgb="FFB5C3CE"/>
      </right>
      <top style="thin">
        <color rgb="FFB5C3CE"/>
      </top>
      <bottom style="thin">
        <color rgb="FFB5C3CE"/>
      </bottom>
      <diagonal/>
    </border>
    <border diagonalUp="0" diagonalDown="0">
      <left style="thin">
        <color rgb="FFB5C3CE"/>
      </left>
      <right style="none"/>
      <top style="thin">
        <color rgb="FFB5C3CE"/>
      </top>
      <bottom style="thin">
        <color rgb="FFB5C3CE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1" fillId="2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4" borderId="0" xfId="1" applyFont="1" applyFill="1" applyAlignment="1">
      <alignment vertical="center"/>
    </xf>
    <xf numFmtId="176" fontId="1" fillId="2" borderId="0" xfId="1" applyNumberFormat="1" applyFont="1" applyFill="1" applyAlignment="1">
      <alignment vertical="center"/>
    </xf>
    <xf numFmtId="1" fontId="1" fillId="4" borderId="0" xfId="1" applyNumberFormat="1" applyFont="1" applyFill="1" applyAlignment="1">
      <alignment vertical="center"/>
    </xf>
    <xf numFmtId="1" fontId="1" fillId="0" borderId="0" xfId="1" applyNumberFormat="1" applyFont="1" applyAlignment="1">
      <alignment vertical="center"/>
    </xf>
    <xf numFmtId="0" fontId="1" fillId="4" borderId="0" xfId="1" applyFont="1" applyFill="1" applyAlignment="1">
      <alignment vertical="center" wrapText="1"/>
    </xf>
    <xf numFmtId="176" fontId="1" fillId="2" borderId="0" xfId="1" applyNumberFormat="1" applyFont="1" applyFill="1" applyAlignment="1">
      <alignment vertical="center" wrapText="1"/>
    </xf>
    <xf numFmtId="0" fontId="4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176" fontId="1" fillId="4" borderId="0" xfId="1" applyNumberFormat="1" applyFont="1" applyFill="1" applyAlignment="1">
      <alignment vertical="center"/>
    </xf>
    <xf numFmtId="0" fontId="4" fillId="0" borderId="0" xfId="1" applyFont="1" applyAlignment="1">
      <alignment vertical="center" wrapText="1"/>
    </xf>
    <xf numFmtId="0" fontId="1" fillId="0" borderId="2" xfId="1" applyFont="1" applyBorder="1" applyAlignment="1">
      <alignment vertical="center"/>
    </xf>
    <xf numFmtId="0" fontId="1" fillId="2" borderId="2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/>
    </xf>
    <xf numFmtId="176" fontId="1" fillId="2" borderId="2" xfId="1" applyNumberFormat="1" applyFont="1" applyFill="1" applyBorder="1" applyAlignment="1">
      <alignment vertical="center"/>
    </xf>
    <xf numFmtId="0" fontId="1" fillId="4" borderId="2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/>
    </xf>
    <xf numFmtId="1" fontId="1" fillId="4" borderId="2" xfId="1" applyNumberFormat="1" applyFont="1" applyFill="1" applyBorder="1" applyAlignment="1">
      <alignment vertical="center"/>
    </xf>
    <xf numFmtId="1" fontId="1" fillId="0" borderId="2" xfId="1" applyNumberFormat="1" applyFont="1" applyBorder="1" applyAlignment="1">
      <alignment vertical="center"/>
    </xf>
    <xf numFmtId="0" fontId="1" fillId="0" borderId="2" xfId="1" applyFont="1" applyBorder="1" applyAlignment="1">
      <alignment vertical="center" wrapText="1"/>
    </xf>
    <xf numFmtId="176" fontId="1" fillId="2" borderId="2" xfId="1" applyNumberFormat="1" applyFont="1" applyFill="1" applyBorder="1" applyAlignment="1">
      <alignment vertical="center" wrapText="1"/>
    </xf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1" fillId="2" borderId="3" xfId="1" applyFont="1" applyFill="1" applyBorder="1" applyAlignment="1">
      <alignment vertical="center" wrapText="1"/>
    </xf>
    <xf numFmtId="0" fontId="1" fillId="4" borderId="4" xfId="1" applyFont="1" applyFill="1" applyAlignment="1" applyBorder="1">
      <alignment vertical="center" wrapText="1"/>
    </xf>
    <xf numFmtId="0" fontId="3" fillId="3" borderId="5" xfId="1" applyFont="1" applyFill="1" applyAlignment="1" applyBorder="1">
      <alignment horizontal="center" vertical="center" wrapText="1"/>
    </xf>
    <xf numFmtId="0" fontId="1" fillId="2" borderId="6" xfId="1" applyFont="1" applyFill="1" applyBorder="1" applyAlignment="1">
      <alignment vertical="center" wrapText="1"/>
    </xf>
    <xf numFmtId="176" fontId="1" fillId="2" borderId="6" xfId="1" applyNumberFormat="1" applyFont="1" applyFill="1" applyBorder="1" applyAlignment="1">
      <alignment vertical="center" wrapText="1"/>
    </xf>
    <xf numFmtId="0" fontId="1" fillId="2" borderId="7" xfId="1" applyFont="1" applyFill="1" applyBorder="1" applyAlignment="1">
      <alignment vertical="center" wrapText="1"/>
    </xf>
    <xf numFmtId="0" fontId="1" fillId="0" borderId="7" xfId="1" applyFont="1" applyBorder="1" applyAlignment="1">
      <alignment vertical="center" wrapText="1"/>
    </xf>
    <xf numFmtId="176" fontId="1" fillId="2" borderId="3" xfId="1" applyNumberFormat="1" applyFont="1" applyFill="1" applyBorder="1" applyAlignment="1">
      <alignment vertical="center" wrapText="1"/>
    </xf>
    <xf numFmtId="176" fontId="1" fillId="2" borderId="3" xfId="1" applyNumberFormat="1" applyFont="1" applyFill="1" applyBorder="1" applyAlignment="1">
      <alignment vertical="center"/>
    </xf>
    <xf numFmtId="1" fontId="1" fillId="4" borderId="3" xfId="1" applyNumberFormat="1" applyFont="1" applyFill="1" applyBorder="1" applyAlignment="1">
      <alignment vertical="center"/>
    </xf>
    <xf numFmtId="0" fontId="1" fillId="4" borderId="3" xfId="1" applyFont="1" applyFill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4" borderId="8" xfId="1" applyFont="1" applyFill="1" applyAlignment="1" applyBorder="1">
      <alignment vertical="center" wrapText="1"/>
    </xf>
    <xf numFmtId="0" fontId="1" fillId="4" borderId="3" xfId="1" applyFont="1" applyFill="1" applyAlignment="1" applyBorder="1">
      <alignment vertical="center"/>
    </xf>
    <xf numFmtId="0" fontId="1" fillId="0" borderId="3" xfId="1" applyFont="1" applyBorder="1" applyAlignment="1">
      <alignment vertical="center"/>
    </xf>
    <xf numFmtId="0" fontId="1" fillId="4" borderId="9" xfId="1" applyFont="1" applyFill="1" applyBorder="1" applyAlignment="1">
      <alignment vertical="center"/>
    </xf>
    <xf numFmtId="1" fontId="1" fillId="0" borderId="3" xfId="1" applyNumberFormat="1" applyFont="1" applyBorder="1" applyAlignment="1">
      <alignment vertical="center"/>
    </xf>
    <xf numFmtId="0" fontId="3" fillId="3" borderId="10" xfId="1" applyFont="1" applyFill="1" applyAlignment="1" applyBorder="1">
      <alignment horizontal="center" vertical="center" wrapText="1"/>
    </xf>
    <xf numFmtId="0" fontId="3" fillId="3" borderId="11" xfId="1" applyFont="1" applyFill="1" applyAlignment="1" applyBorder="1">
      <alignment horizontal="center" vertical="center" wrapText="1"/>
    </xf>
    <xf numFmtId="0" fontId="1" fillId="0" borderId="6" xfId="1" applyFont="1" applyBorder="1" applyAlignment="1">
      <alignment vertical="center" wrapText="1"/>
    </xf>
    <xf numFmtId="0" fontId="1" fillId="2" borderId="12" xfId="1" applyFont="1" applyFill="1" applyBorder="1" applyAlignment="1">
      <alignment vertical="center" wrapText="1"/>
    </xf>
    <xf numFmtId="176" fontId="1" fillId="4" borderId="3" xfId="1" applyNumberFormat="1" applyFont="1" applyFill="1" applyAlignment="1" applyBorder="1">
      <alignment vertical="center"/>
    </xf>
    <xf numFmtId="0" fontId="1" fillId="2" borderId="3" xfId="1" applyFont="1" applyFill="1" applyBorder="1" applyAlignment="1">
      <alignment vertical="center"/>
    </xf>
    <xf numFmtId="0" fontId="1" fillId="0" borderId="12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" fillId="0" borderId="14" xfId="1" applyFont="1" applyBorder="1" applyAlignment="1">
      <alignment vertical="center" wrapText="1"/>
    </xf>
    <xf numFmtId="0" fontId="1" fillId="0" borderId="15" xfId="1" applyFont="1" applyBorder="1" applyAlignment="1">
      <alignment vertical="center"/>
    </xf>
    <xf numFmtId="0" fontId="1" fillId="0" borderId="13" xfId="1" applyFont="1" applyBorder="1" applyAlignment="1">
      <alignment vertical="center"/>
    </xf>
    <xf numFmtId="0" fontId="1" fillId="0" borderId="8" xfId="1" applyFont="1" applyBorder="1" applyAlignment="1">
      <alignment vertical="center" wrapText="1"/>
    </xf>
    <xf numFmtId="0" fontId="4" fillId="0" borderId="3" xfId="1" applyFont="1" applyAlignment="1" applyBorder="1">
      <alignment vertical="center" wrapText="1"/>
    </xf>
    <xf numFmtId="0" fontId="5" fillId="0" borderId="3" xfId="1" applyFont="1" applyAlignment="1" applyBorder="1">
      <alignment vertical="center"/>
    </xf>
  </cellXfs>
  <cellStyles count="2">
    <cellStyle name="Normal" xfId="1" xr:uid="{00000000-0005-0000-0000-000000000000}"/>
    <cellStyle name="標準" xfId="0" builtinId="0"/>
  </cellStyles>
  <dxfs count="10">
    <dxf>
      <font>
        <b/>
        <color rgb="FFA02722"/>
      </font>
      <fill>
        <patternFill patternType="solid">
          <bgColor rgb="FFFBE8E6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color rgb="FF8A4B12"/>
      </font>
      <fill>
        <patternFill patternType="solid">
          <bgColor rgb="FFFFE2BD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color rgb="FF8A4B12"/>
      </font>
      <fill>
        <patternFill patternType="solid">
          <bgColor rgb="FFFFE2BD"/>
        </patternFill>
      </fill>
    </dxf>
    <dxf>
      <font>
        <b/>
        <color rgb="FFA02722"/>
      </font>
      <fill>
        <patternFill patternType="solid">
          <bgColor rgb="FFFBE8E6"/>
        </patternFill>
      </fill>
    </dxf>
    <dxf>
      <font>
        <b/>
        <color rgb="FFA02722"/>
      </font>
      <fill>
        <patternFill patternType="solid">
          <bgColor rgb="FFFB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morisu.jp/contrac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amorisu.jp/contrac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ommittee.iso.org/files/live/sites/tc176/files/PDF%20APG%20New%20Disclaimer%2012-2023/ISO-TC%20176-TF_APG-ExternalProviders.pdf" TargetMode="External"/><Relationship Id="rId1" Type="http://schemas.openxmlformats.org/officeDocument/2006/relationships/hyperlink" Target="https://www.mamorisu.jp/knowledge/iso9001-supplier-evaluatio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morisu.jp/manual/checksheet-response-details" TargetMode="External"/><Relationship Id="rId2" Type="http://schemas.openxmlformats.org/officeDocument/2006/relationships/hyperlink" Target="https://www.mamorisu.jp/" TargetMode="External"/><Relationship Id="rId1" Type="http://schemas.openxmlformats.org/officeDocument/2006/relationships/hyperlink" Target="https://mamorisu.jp/contract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mamorisu.jp/knowledge/supplier-evaluation-excel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3B50"/>
    <pageSetUpPr fitToPage="1"/>
  </sheetPr>
  <dimension ref="A1:J55"/>
  <sheetViews>
    <sheetView showGridLines="0" zoomScale="80" zoomScaleNormal="100" workbookViewId="0">
      <pane xSplit="2" ySplit="4" topLeftCell="C45" activePane="bottomRight" state="frozen"/>
      <selection pane="topRight"/>
      <selection pane="bottomLeft"/>
      <selection pane="bottomRight" activeCell="A41" sqref="A41:I50"/>
    </sheetView>
  </sheetViews>
  <sheetFormatPr defaultRowHeight="13.8"/>
  <cols>
    <col min="1" max="1" width="15" customWidth="1"/>
    <col min="2" max="2" width="25" customWidth="1"/>
    <col min="3" max="3" width="45" customWidth="1"/>
    <col min="4" max="4" width="17" customWidth="1"/>
    <col min="5" max="5" width="46" customWidth="1"/>
    <col min="6" max="6" width="22" customWidth="1"/>
    <col min="7" max="7" width="17" customWidth="1"/>
    <col min="8" max="8" width="19" customWidth="1"/>
    <col min="9" max="9" width="22" customWidth="1"/>
    <col min="10" max="10" width="23" customWidth="1"/>
  </cols>
  <sheetData>
    <row r="1" spans="1:10" ht="25.9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.95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5.95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5.95" customHeight="1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37.950000000000003" customHeight="1">
      <c r="A5" s="1" t="s">
        <v>2</v>
      </c>
      <c r="B5" s="20"/>
      <c r="C5" s="33"/>
      <c r="D5" s="20"/>
      <c r="E5" s="20"/>
      <c r="F5" s="20" t="s">
        <v>3</v>
      </c>
      <c r="G5" s="55"/>
      <c r="H5" s="20"/>
      <c r="I5" s="20"/>
      <c r="J5" s="1"/>
    </row>
    <row r="6" spans="1:10" ht="37.950000000000003" customHeight="1">
      <c r="A6" s="1" t="s">
        <v>4</v>
      </c>
      <c r="B6" s="20"/>
      <c r="C6" s="33"/>
      <c r="D6" s="20"/>
      <c r="E6" s="20"/>
      <c r="F6" s="20" t="s">
        <v>5</v>
      </c>
      <c r="G6" s="41"/>
      <c r="H6" s="20"/>
      <c r="I6" s="20"/>
      <c r="J6" s="1"/>
    </row>
    <row r="7" spans="1:10" ht="37.950000000000003" customHeight="1">
      <c r="A7" s="1" t="s">
        <v>6</v>
      </c>
      <c r="B7" s="20"/>
      <c r="C7" s="33"/>
      <c r="D7" s="20"/>
      <c r="E7" s="20"/>
      <c r="F7" s="20" t="s">
        <v>7</v>
      </c>
      <c r="G7" s="41"/>
      <c r="H7" s="20"/>
      <c r="I7" s="20"/>
      <c r="J7" s="1"/>
    </row>
    <row r="8" spans="1:10" ht="37.950000000000003" customHeight="1">
      <c r="A8" s="1" t="s">
        <v>8</v>
      </c>
      <c r="B8" s="20"/>
      <c r="C8" s="33"/>
      <c r="D8" s="20"/>
      <c r="E8" s="20"/>
      <c r="F8" s="20" t="s">
        <v>9</v>
      </c>
      <c r="G8" s="33"/>
      <c r="H8" s="20"/>
      <c r="I8" s="20"/>
      <c r="J8" s="1"/>
    </row>
    <row r="9" spans="1:10" ht="37.950000000000003" customHeight="1">
      <c r="A9" s="1" t="s">
        <v>10</v>
      </c>
      <c r="B9" s="20"/>
      <c r="C9" s="33"/>
      <c r="D9" s="20"/>
      <c r="E9" s="20"/>
      <c r="F9" s="20" t="s">
        <v>11</v>
      </c>
      <c r="G9" s="43" t="str">
        <f>IF(評価項目・基準!C4="","",評価項目・基準!C4)</f>
        <v>初期例 v1.0</v>
      </c>
      <c r="H9" s="20"/>
      <c r="I9" s="20"/>
      <c r="J9" s="1"/>
    </row>
    <row r="10" spans="1:10" ht="25.95" customHeight="1">
      <c r="A10" s="1" t="s">
        <v>12</v>
      </c>
      <c r="B10" s="20"/>
      <c r="C10" s="46" t="str">
        <f>IF(I11&gt;0,"入力不備を確認",IF(G10&gt;0,"未確認項目あり",IF(D24="未確認","重大事項が未確認",IF(OR(AND(D24&lt;&gt;"なし",D24&lt;&gt;"要確認",D24&lt;&gt;"重大な問題あり"),LEN(TRIM(E24))=0),"重大事項の根拠を確認",IF(OR(I10&gt;0,C11&gt;0,D24&lt;&gt;"なし"),"条件・処置を判断","取引判断を記入")))))</f>
        <v>未確認項目あり</v>
      </c>
      <c r="D10" s="20"/>
      <c r="E10" s="20"/>
      <c r="F10" s="47" t="s">
        <v>13</v>
      </c>
      <c r="G10" s="42">
        <f>COUNTIFS(D14:D23,"未確認")+COUNTBLANK(D14:D23)</f>
        <v>10</v>
      </c>
      <c r="H10" s="49" t="s">
        <v>14</v>
      </c>
      <c r="I10" s="42">
        <f>COUNTIFS(D14:D23,"不適合")</f>
        <v>0</v>
      </c>
      <c r="J10" s="1"/>
    </row>
    <row r="11" spans="1:10" ht="25.95" customHeight="1">
      <c r="A11" s="1" t="s">
        <v>15</v>
      </c>
      <c r="B11" s="20"/>
      <c r="C11" s="42">
        <f>COUNTIFS(D14:D23,"条件付き")</f>
        <v>0</v>
      </c>
      <c r="D11" s="20"/>
      <c r="E11" s="20"/>
      <c r="F11" s="47" t="s">
        <v>16</v>
      </c>
      <c r="G11" s="42">
        <f>COUNTIFS(D14:D23,"対象外")</f>
        <v>0</v>
      </c>
      <c r="H11" s="49" t="s">
        <v>17</v>
      </c>
      <c r="I11" s="42">
        <f>10-COUNTIFS(I14:I23,"記入済み")-COUNTIFS(I14:I23,"未確認")</f>
        <v>0</v>
      </c>
      <c r="J11" s="1"/>
    </row>
    <row r="12" spans="1:10" ht="25.9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40.049999999999997" customHeight="1">
      <c r="A13" s="50" t="s">
        <v>18</v>
      </c>
      <c r="B13" s="35" t="s">
        <v>19</v>
      </c>
      <c r="C13" s="35" t="s">
        <v>20</v>
      </c>
      <c r="D13" s="35" t="s">
        <v>21</v>
      </c>
      <c r="E13" s="35" t="s">
        <v>22</v>
      </c>
      <c r="F13" s="35" t="s">
        <v>8</v>
      </c>
      <c r="G13" s="35" t="s">
        <v>23</v>
      </c>
      <c r="H13" s="35" t="s">
        <v>24</v>
      </c>
      <c r="I13" s="51" t="s">
        <v>25</v>
      </c>
      <c r="J13" s="1"/>
    </row>
    <row r="14" spans="1:10" ht="72" customHeight="1">
      <c r="A14" s="39" t="str">
        <f>評価項目・基準!A8</f>
        <v>P01</v>
      </c>
      <c r="B14" s="44" t="str">
        <f>IF(評価項目・基準!B8="","",評価項目・基準!B8)</f>
        <v>提供範囲・要求理解</v>
      </c>
      <c r="C14" s="33" t="s">
        <v>26</v>
      </c>
      <c r="D14" s="33" t="s">
        <v>13</v>
      </c>
      <c r="E14" s="33"/>
      <c r="F14" s="33"/>
      <c r="G14" s="40"/>
      <c r="H14" s="33"/>
      <c r="I14" s="34" t="str">
        <f>IF(OR(B14="",LEN(TRIM(C14))=0),"要求未設定",IF(OR(D14="",D14="未確認"),"未確認",IF(COUNTIFS(評価項目・基準!$A$20:$A$24,D14)=0,"結果が不正",IF(LEN(TRIM(E14))=0,"根拠未入力",IF(OR(LEN(TRIM(F14))=0,NOT(ISNUMBER(G14))),"担当・日付未入力",IF(G14&lt;=0,"日付を確認",IF(OR(D14="条件付き",D14="不適合"),IF(LEN(TRIM(H14))=0,"対応ID未入力",IF(COUNTIFS($A$41:$A$50,H14)&lt;&gt;1,"対応IDを確認",IF(INDEX($J$41:$J$50,MATCH(H14,$A$41:$A$50,0))="完了","記入済み",IF(OR(INDEX($J$41:$J$50,MATCH(H14,$A$41:$A$50,0))="未着手",INDEX($J$41:$J$50,MATCH(H14,$A$41:$A$50,0))="対応中",INDEX($J$41:$J$50,MATCH(H14,$A$41:$A$50,0))="再提出待ち",INDEX($J$41:$J$50,MATCH(H14,$A$41:$A$50,0))="再確認待ち",INDEX($J$41:$J$50,MATCH(H14,$A$41:$A$50,0))="期限超過"),"記入済み","対応記録を確認")))),"記入済み")))))))</f>
        <v>未確認</v>
      </c>
      <c r="J14" s="1"/>
    </row>
    <row r="15" spans="1:10" ht="72" customHeight="1">
      <c r="A15" s="39" t="str">
        <f>評価項目・基準!A9</f>
        <v>P02</v>
      </c>
      <c r="B15" s="44" t="str">
        <f>IF(評価項目・基準!B9="","",評価項目・基準!B9)</f>
        <v>品質管理・手順</v>
      </c>
      <c r="C15" s="33" t="s">
        <v>27</v>
      </c>
      <c r="D15" s="33" t="s">
        <v>13</v>
      </c>
      <c r="E15" s="33"/>
      <c r="F15" s="33"/>
      <c r="G15" s="40"/>
      <c r="H15" s="33"/>
      <c r="I15" s="34" t="str">
        <f>IF(OR(B15="",LEN(TRIM(C15))=0),"要求未設定",IF(OR(D15="",D15="未確認"),"未確認",IF(COUNTIFS(評価項目・基準!$A$20:$A$24,D15)=0,"結果が不正",IF(LEN(TRIM(E15))=0,"根拠未入力",IF(OR(LEN(TRIM(F15))=0,NOT(ISNUMBER(G15))),"担当・日付未入力",IF(G15&lt;=0,"日付を確認",IF(OR(D15="条件付き",D15="不適合"),IF(LEN(TRIM(H15))=0,"対応ID未入力",IF(COUNTIFS($A$41:$A$50,H15)&lt;&gt;1,"対応IDを確認",IF(INDEX($J$41:$J$50,MATCH(H15,$A$41:$A$50,0))="完了","記入済み",IF(OR(INDEX($J$41:$J$50,MATCH(H15,$A$41:$A$50,0))="未着手",INDEX($J$41:$J$50,MATCH(H15,$A$41:$A$50,0))="対応中",INDEX($J$41:$J$50,MATCH(H15,$A$41:$A$50,0))="再提出待ち",INDEX($J$41:$J$50,MATCH(H15,$A$41:$A$50,0))="再確認待ち",INDEX($J$41:$J$50,MATCH(H15,$A$41:$A$50,0))="期限超過"),"記入済み","対応記録を確認")))),"記入済み")))))))</f>
        <v>未確認</v>
      </c>
      <c r="J15" s="1"/>
    </row>
    <row r="16" spans="1:10" ht="72" customHeight="1">
      <c r="A16" s="39" t="str">
        <f>評価項目・基準!A10</f>
        <v>P03</v>
      </c>
      <c r="B16" s="44" t="str">
        <f>IF(評価項目・基準!B10="","",評価項目・基準!B10)</f>
        <v>能力・要員・設備</v>
      </c>
      <c r="C16" s="33" t="s">
        <v>28</v>
      </c>
      <c r="D16" s="33" t="s">
        <v>13</v>
      </c>
      <c r="E16" s="33"/>
      <c r="F16" s="33"/>
      <c r="G16" s="40"/>
      <c r="H16" s="33"/>
      <c r="I16" s="34" t="str">
        <f>IF(OR(B16="",LEN(TRIM(C16))=0),"要求未設定",IF(OR(D16="",D16="未確認"),"未確認",IF(COUNTIFS(評価項目・基準!$A$20:$A$24,D16)=0,"結果が不正",IF(LEN(TRIM(E16))=0,"根拠未入力",IF(OR(LEN(TRIM(F16))=0,NOT(ISNUMBER(G16))),"担当・日付未入力",IF(G16&lt;=0,"日付を確認",IF(OR(D16="条件付き",D16="不適合"),IF(LEN(TRIM(H16))=0,"対応ID未入力",IF(COUNTIFS($A$41:$A$50,H16)&lt;&gt;1,"対応IDを確認",IF(INDEX($J$41:$J$50,MATCH(H16,$A$41:$A$50,0))="完了","記入済み",IF(OR(INDEX($J$41:$J$50,MATCH(H16,$A$41:$A$50,0))="未着手",INDEX($J$41:$J$50,MATCH(H16,$A$41:$A$50,0))="対応中",INDEX($J$41:$J$50,MATCH(H16,$A$41:$A$50,0))="再提出待ち",INDEX($J$41:$J$50,MATCH(H16,$A$41:$A$50,0))="再確認待ち",INDEX($J$41:$J$50,MATCH(H16,$A$41:$A$50,0))="期限超過"),"記入済み","対応記録を確認")))),"記入済み")))))))</f>
        <v>未確認</v>
      </c>
      <c r="J16" s="1"/>
    </row>
    <row r="17" spans="1:10" ht="72" customHeight="1">
      <c r="A17" s="39" t="str">
        <f>評価項目・基準!A11</f>
        <v>P04</v>
      </c>
      <c r="B17" s="44" t="str">
        <f>IF(評価項目・基準!B11="","",評価項目・基準!B11)</f>
        <v>納期・継続提供</v>
      </c>
      <c r="C17" s="33" t="s">
        <v>29</v>
      </c>
      <c r="D17" s="33" t="s">
        <v>13</v>
      </c>
      <c r="E17" s="33"/>
      <c r="F17" s="33"/>
      <c r="G17" s="40"/>
      <c r="H17" s="33"/>
      <c r="I17" s="34" t="str">
        <f>IF(OR(B17="",LEN(TRIM(C17))=0),"要求未設定",IF(OR(D17="",D17="未確認"),"未確認",IF(COUNTIFS(評価項目・基準!$A$20:$A$24,D17)=0,"結果が不正",IF(LEN(TRIM(E17))=0,"根拠未入力",IF(OR(LEN(TRIM(F17))=0,NOT(ISNUMBER(G17))),"担当・日付未入力",IF(G17&lt;=0,"日付を確認",IF(OR(D17="条件付き",D17="不適合"),IF(LEN(TRIM(H17))=0,"対応ID未入力",IF(COUNTIFS($A$41:$A$50,H17)&lt;&gt;1,"対応IDを確認",IF(INDEX($J$41:$J$50,MATCH(H17,$A$41:$A$50,0))="完了","記入済み",IF(OR(INDEX($J$41:$J$50,MATCH(H17,$A$41:$A$50,0))="未着手",INDEX($J$41:$J$50,MATCH(H17,$A$41:$A$50,0))="対応中",INDEX($J$41:$J$50,MATCH(H17,$A$41:$A$50,0))="再提出待ち",INDEX($J$41:$J$50,MATCH(H17,$A$41:$A$50,0))="再確認待ち",INDEX($J$41:$J$50,MATCH(H17,$A$41:$A$50,0))="期限超過"),"記入済み","対応記録を確認")))),"記入済み")))))))</f>
        <v>未確認</v>
      </c>
      <c r="J17" s="1"/>
    </row>
    <row r="18" spans="1:10" ht="72" customHeight="1">
      <c r="A18" s="39" t="str">
        <f>評価項目・基準!A12</f>
        <v>P05</v>
      </c>
      <c r="B18" s="44" t="str">
        <f>IF(評価項目・基準!B12="","",評価項目・基準!B12)</f>
        <v>検査・検収・記録</v>
      </c>
      <c r="C18" s="33" t="s">
        <v>30</v>
      </c>
      <c r="D18" s="33" t="s">
        <v>13</v>
      </c>
      <c r="E18" s="33"/>
      <c r="F18" s="33"/>
      <c r="G18" s="40"/>
      <c r="H18" s="33"/>
      <c r="I18" s="34" t="str">
        <f>IF(OR(B18="",LEN(TRIM(C18))=0),"要求未設定",IF(OR(D18="",D18="未確認"),"未確認",IF(COUNTIFS(評価項目・基準!$A$20:$A$24,D18)=0,"結果が不正",IF(LEN(TRIM(E18))=0,"根拠未入力",IF(OR(LEN(TRIM(F18))=0,NOT(ISNUMBER(G18))),"担当・日付未入力",IF(G18&lt;=0,"日付を確認",IF(OR(D18="条件付き",D18="不適合"),IF(LEN(TRIM(H18))=0,"対応ID未入力",IF(COUNTIFS($A$41:$A$50,H18)&lt;&gt;1,"対応IDを確認",IF(INDEX($J$41:$J$50,MATCH(H18,$A$41:$A$50,0))="完了","記入済み",IF(OR(INDEX($J$41:$J$50,MATCH(H18,$A$41:$A$50,0))="未着手",INDEX($J$41:$J$50,MATCH(H18,$A$41:$A$50,0))="対応中",INDEX($J$41:$J$50,MATCH(H18,$A$41:$A$50,0))="再提出待ち",INDEX($J$41:$J$50,MATCH(H18,$A$41:$A$50,0))="再確認待ち",INDEX($J$41:$J$50,MATCH(H18,$A$41:$A$50,0))="期限超過"),"記入済み","対応記録を確認")))),"記入済み")))))))</f>
        <v>未確認</v>
      </c>
      <c r="J18" s="1"/>
    </row>
    <row r="19" spans="1:10" ht="72" customHeight="1">
      <c r="A19" s="39" t="str">
        <f>評価項目・基準!A13</f>
        <v>P06</v>
      </c>
      <c r="B19" s="44" t="str">
        <f>IF(評価項目・基準!B13="","",評価項目・基準!B13)</f>
        <v>不適合・苦情対応</v>
      </c>
      <c r="C19" s="33" t="s">
        <v>31</v>
      </c>
      <c r="D19" s="33" t="s">
        <v>13</v>
      </c>
      <c r="E19" s="33"/>
      <c r="F19" s="33"/>
      <c r="G19" s="40"/>
      <c r="H19" s="33"/>
      <c r="I19" s="34" t="str">
        <f>IF(OR(B19="",LEN(TRIM(C19))=0),"要求未設定",IF(OR(D19="",D19="未確認"),"未確認",IF(COUNTIFS(評価項目・基準!$A$20:$A$24,D19)=0,"結果が不正",IF(LEN(TRIM(E19))=0,"根拠未入力",IF(OR(LEN(TRIM(F19))=0,NOT(ISNUMBER(G19))),"担当・日付未入力",IF(G19&lt;=0,"日付を確認",IF(OR(D19="条件付き",D19="不適合"),IF(LEN(TRIM(H19))=0,"対応ID未入力",IF(COUNTIFS($A$41:$A$50,H19)&lt;&gt;1,"対応IDを確認",IF(INDEX($J$41:$J$50,MATCH(H19,$A$41:$A$50,0))="完了","記入済み",IF(OR(INDEX($J$41:$J$50,MATCH(H19,$A$41:$A$50,0))="未着手",INDEX($J$41:$J$50,MATCH(H19,$A$41:$A$50,0))="対応中",INDEX($J$41:$J$50,MATCH(H19,$A$41:$A$50,0))="再提出待ち",INDEX($J$41:$J$50,MATCH(H19,$A$41:$A$50,0))="再確認待ち",INDEX($J$41:$J$50,MATCH(H19,$A$41:$A$50,0))="期限超過"),"記入済み","対応記録を確認")))),"記入済み")))))))</f>
        <v>未確認</v>
      </c>
      <c r="J19" s="1"/>
    </row>
    <row r="20" spans="1:10" ht="72" customHeight="1">
      <c r="A20" s="39" t="str">
        <f>評価項目・基準!A14</f>
        <v>P07</v>
      </c>
      <c r="B20" s="44" t="str">
        <f>IF(評価項目・基準!B14="","",評価項目・基準!B14)</f>
        <v>変更・再委託管理</v>
      </c>
      <c r="C20" s="33" t="s">
        <v>32</v>
      </c>
      <c r="D20" s="33" t="s">
        <v>13</v>
      </c>
      <c r="E20" s="33"/>
      <c r="F20" s="33"/>
      <c r="G20" s="40"/>
      <c r="H20" s="33"/>
      <c r="I20" s="34" t="str">
        <f>IF(OR(B20="",LEN(TRIM(C20))=0),"要求未設定",IF(OR(D20="",D20="未確認"),"未確認",IF(COUNTIFS(評価項目・基準!$A$20:$A$24,D20)=0,"結果が不正",IF(LEN(TRIM(E20))=0,"根拠未入力",IF(OR(LEN(TRIM(F20))=0,NOT(ISNUMBER(G20))),"担当・日付未入力",IF(G20&lt;=0,"日付を確認",IF(OR(D20="条件付き",D20="不適合"),IF(LEN(TRIM(H20))=0,"対応ID未入力",IF(COUNTIFS($A$41:$A$50,H20)&lt;&gt;1,"対応IDを確認",IF(INDEX($J$41:$J$50,MATCH(H20,$A$41:$A$50,0))="完了","記入済み",IF(OR(INDEX($J$41:$J$50,MATCH(H20,$A$41:$A$50,0))="未着手",INDEX($J$41:$J$50,MATCH(H20,$A$41:$A$50,0))="対応中",INDEX($J$41:$J$50,MATCH(H20,$A$41:$A$50,0))="再提出待ち",INDEX($J$41:$J$50,MATCH(H20,$A$41:$A$50,0))="再確認待ち",INDEX($J$41:$J$50,MATCH(H20,$A$41:$A$50,0))="期限超過"),"記入済み","対応記録を確認")))),"記入済み")))))))</f>
        <v>未確認</v>
      </c>
      <c r="J20" s="1"/>
    </row>
    <row r="21" spans="1:10" ht="72" customHeight="1">
      <c r="A21" s="39" t="str">
        <f>評価項目・基準!A15</f>
        <v>P08</v>
      </c>
      <c r="B21" s="44" t="str">
        <f>IF(評価項目・基準!B15="","",評価項目・基準!B15)</f>
        <v>認証・資格</v>
      </c>
      <c r="C21" s="33" t="s">
        <v>33</v>
      </c>
      <c r="D21" s="33" t="s">
        <v>13</v>
      </c>
      <c r="E21" s="33"/>
      <c r="F21" s="33"/>
      <c r="G21" s="40"/>
      <c r="H21" s="33"/>
      <c r="I21" s="34" t="str">
        <f>IF(OR(B21="",LEN(TRIM(C21))=0),"要求未設定",IF(OR(D21="",D21="未確認"),"未確認",IF(COUNTIFS(評価項目・基準!$A$20:$A$24,D21)=0,"結果が不正",IF(LEN(TRIM(E21))=0,"根拠未入力",IF(OR(LEN(TRIM(F21))=0,NOT(ISNUMBER(G21))),"担当・日付未入力",IF(G21&lt;=0,"日付を確認",IF(OR(D21="条件付き",D21="不適合"),IF(LEN(TRIM(H21))=0,"対応ID未入力",IF(COUNTIFS($A$41:$A$50,H21)&lt;&gt;1,"対応IDを確認",IF(INDEX($J$41:$J$50,MATCH(H21,$A$41:$A$50,0))="完了","記入済み",IF(OR(INDEX($J$41:$J$50,MATCH(H21,$A$41:$A$50,0))="未着手",INDEX($J$41:$J$50,MATCH(H21,$A$41:$A$50,0))="対応中",INDEX($J$41:$J$50,MATCH(H21,$A$41:$A$50,0))="再提出待ち",INDEX($J$41:$J$50,MATCH(H21,$A$41:$A$50,0))="再確認待ち",INDEX($J$41:$J$50,MATCH(H21,$A$41:$A$50,0))="期限超過"),"記入済み","対応記録を確認")))),"記入済み")))))))</f>
        <v>未確認</v>
      </c>
      <c r="J21" s="1"/>
    </row>
    <row r="22" spans="1:10" ht="72" customHeight="1">
      <c r="A22" s="39" t="str">
        <f>評価項目・基準!A16</f>
        <v>P09</v>
      </c>
      <c r="B22" s="44" t="str">
        <f>IF(評価項目・基準!B16="","",評価項目・基準!B16)</f>
        <v>取引・機密条件</v>
      </c>
      <c r="C22" s="33" t="s">
        <v>34</v>
      </c>
      <c r="D22" s="33" t="s">
        <v>13</v>
      </c>
      <c r="E22" s="33"/>
      <c r="F22" s="33"/>
      <c r="G22" s="40"/>
      <c r="H22" s="33"/>
      <c r="I22" s="34" t="str">
        <f>IF(OR(B22="",LEN(TRIM(C22))=0),"要求未設定",IF(OR(D22="",D22="未確認"),"未確認",IF(COUNTIFS(評価項目・基準!$A$20:$A$24,D22)=0,"結果が不正",IF(LEN(TRIM(E22))=0,"根拠未入力",IF(OR(LEN(TRIM(F22))=0,NOT(ISNUMBER(G22))),"担当・日付未入力",IF(G22&lt;=0,"日付を確認",IF(OR(D22="条件付き",D22="不適合"),IF(LEN(TRIM(H22))=0,"対応ID未入力",IF(COUNTIFS($A$41:$A$50,H22)&lt;&gt;1,"対応IDを確認",IF(INDEX($J$41:$J$50,MATCH(H22,$A$41:$A$50,0))="完了","記入済み",IF(OR(INDEX($J$41:$J$50,MATCH(H22,$A$41:$A$50,0))="未着手",INDEX($J$41:$J$50,MATCH(H22,$A$41:$A$50,0))="対応中",INDEX($J$41:$J$50,MATCH(H22,$A$41:$A$50,0))="再提出待ち",INDEX($J$41:$J$50,MATCH(H22,$A$41:$A$50,0))="再確認待ち",INDEX($J$41:$J$50,MATCH(H22,$A$41:$A$50,0))="期限超過"),"記入済み","対応記録を確認")))),"記入済み")))))))</f>
        <v>未確認</v>
      </c>
      <c r="J22" s="1"/>
    </row>
    <row r="23" spans="1:10" ht="72" customHeight="1">
      <c r="A23" s="56" t="str">
        <f>評価項目・基準!A17</f>
        <v>P10</v>
      </c>
      <c r="B23" s="52" t="str">
        <f>IF(評価項目・基準!B17="","",評価項目・基準!B17)</f>
        <v>実績・前回指摘</v>
      </c>
      <c r="C23" s="36" t="s">
        <v>35</v>
      </c>
      <c r="D23" s="36" t="s">
        <v>13</v>
      </c>
      <c r="E23" s="36"/>
      <c r="F23" s="36"/>
      <c r="G23" s="37"/>
      <c r="H23" s="36"/>
      <c r="I23" s="45" t="str">
        <f>IF(OR(B23="",LEN(TRIM(C23))=0),"要求未設定",IF(OR(D23="",D23="未確認"),"未確認",IF(COUNTIFS(評価項目・基準!$A$20:$A$24,D23)=0,"結果が不正",IF(LEN(TRIM(E23))=0,"根拠未入力",IF(OR(LEN(TRIM(F23))=0,NOT(ISNUMBER(G23))),"担当・日付未入力",IF(G23&lt;=0,"日付を確認",IF(OR(D23="条件付き",D23="不適合"),IF(LEN(TRIM(H23))=0,"対応ID未入力",IF(COUNTIFS($A$41:$A$50,H23)&lt;&gt;1,"対応IDを確認",IF(INDEX($J$41:$J$50,MATCH(H23,$A$41:$A$50,0))="完了","記入済み",IF(OR(INDEX($J$41:$J$50,MATCH(H23,$A$41:$A$50,0))="未着手",INDEX($J$41:$J$50,MATCH(H23,$A$41:$A$50,0))="対応中",INDEX($J$41:$J$50,MATCH(H23,$A$41:$A$50,0))="再提出待ち",INDEX($J$41:$J$50,MATCH(H23,$A$41:$A$50,0))="再確認待ち",INDEX($J$41:$J$50,MATCH(H23,$A$41:$A$50,0))="期限超過"),"記入済み","対応記録を確認")))),"記入済み")))))))</f>
        <v>未確認</v>
      </c>
      <c r="J23" s="1"/>
    </row>
    <row r="24" spans="1:10" ht="58.05" customHeight="1">
      <c r="A24" s="20" t="s">
        <v>36</v>
      </c>
      <c r="B24" s="20"/>
      <c r="C24" s="28" t="s">
        <v>37</v>
      </c>
      <c r="D24" s="33" t="s">
        <v>13</v>
      </c>
      <c r="E24" s="33"/>
      <c r="F24" s="20"/>
      <c r="G24" s="20"/>
      <c r="H24" s="20"/>
      <c r="I24" s="20"/>
      <c r="J24" s="1"/>
    </row>
    <row r="25" spans="1:10" ht="25.9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5.95" customHeight="1">
      <c r="A26" s="30" t="s">
        <v>38</v>
      </c>
      <c r="B26" s="31"/>
      <c r="C26" s="31"/>
      <c r="D26" s="31"/>
      <c r="E26" s="31"/>
      <c r="F26" s="31"/>
      <c r="G26" s="31"/>
      <c r="H26" s="3"/>
      <c r="I26" s="3"/>
      <c r="J26" s="1"/>
    </row>
    <row r="27" spans="1:10" ht="25.95" customHeight="1">
      <c r="A27" s="20" t="s">
        <v>23</v>
      </c>
      <c r="B27" s="20"/>
      <c r="C27" s="41"/>
      <c r="D27" s="20"/>
      <c r="E27" s="20"/>
      <c r="F27" s="20" t="s">
        <v>39</v>
      </c>
      <c r="G27" s="41"/>
      <c r="H27" s="1"/>
      <c r="I27" s="1"/>
      <c r="J27" s="1"/>
    </row>
    <row r="28" spans="1:10" ht="42" customHeight="1">
      <c r="A28" s="20" t="s">
        <v>40</v>
      </c>
      <c r="B28" s="20"/>
      <c r="C28" s="55"/>
      <c r="D28" s="20"/>
      <c r="E28" s="20"/>
      <c r="F28" s="20" t="s">
        <v>41</v>
      </c>
      <c r="G28" s="33"/>
      <c r="H28" s="1"/>
      <c r="I28" s="1"/>
      <c r="J28" s="1"/>
    </row>
    <row r="29" spans="1:10" ht="60" customHeight="1">
      <c r="A29" s="20" t="s">
        <v>42</v>
      </c>
      <c r="B29" s="20"/>
      <c r="C29" s="33"/>
      <c r="D29" s="20"/>
      <c r="E29" s="20"/>
      <c r="F29" s="20"/>
      <c r="G29" s="20"/>
      <c r="H29" s="1"/>
      <c r="I29" s="1"/>
      <c r="J29" s="1"/>
    </row>
    <row r="30" spans="1:10" ht="60" customHeight="1">
      <c r="A30" s="20" t="s">
        <v>43</v>
      </c>
      <c r="B30" s="20"/>
      <c r="C30" s="33"/>
      <c r="D30" s="20"/>
      <c r="E30" s="20"/>
      <c r="F30" s="20"/>
      <c r="G30" s="20"/>
      <c r="H30" s="1"/>
      <c r="I30" s="1"/>
      <c r="J30" s="1"/>
    </row>
    <row r="31" spans="1:10" ht="60" customHeight="1">
      <c r="A31" s="20" t="s">
        <v>44</v>
      </c>
      <c r="B31" s="20"/>
      <c r="C31" s="33"/>
      <c r="D31" s="20"/>
      <c r="E31" s="20"/>
      <c r="F31" s="20"/>
      <c r="G31" s="20"/>
      <c r="H31" s="1"/>
      <c r="I31" s="1"/>
      <c r="J31" s="1"/>
    </row>
    <row r="32" spans="1:10" ht="60" customHeight="1">
      <c r="A32" s="20" t="s">
        <v>45</v>
      </c>
      <c r="B32" s="20"/>
      <c r="C32" s="33"/>
      <c r="D32" s="20"/>
      <c r="E32" s="20"/>
      <c r="F32" s="20"/>
      <c r="G32" s="20"/>
      <c r="H32" s="1"/>
      <c r="I32" s="1"/>
      <c r="J32" s="1"/>
    </row>
    <row r="33" spans="1:10" ht="37.950000000000003" customHeight="1">
      <c r="A33" s="20" t="s">
        <v>46</v>
      </c>
      <c r="B33" s="20"/>
      <c r="C33" s="48" t="str">
        <f>IF(OR(LEN(TRIM(C5))=0,LEN(TRIM(C6))=0,LEN(TRIM(C7))=0,LEN(TRIM(C8))=0,LEN(TRIM(C9))=0,LEN(TRIM(G8))=0,G9="",NOT(ISNUMBER(G6)),NOT(ISNUMBER(G7))),"基本情報を記入",IF(OR(G6&lt;=0,G7&lt;=0),"基本情報の日付を確認",IF(AND(G5&lt;&gt;"新規選定",G5&lt;&gt;"再評価"),"評価区分を確認",IF(OR(AND(D24&lt;&gt;"なし",D24&lt;&gt;"要確認",D24&lt;&gt;"重大な問題あり"),LEN(TRIM(E24))=0),"重大事項を確認",IF(OR(NOT(ISNUMBER(C27)),NOT(ISNUMBER(G27)),LEN(TRIM(C29))=0,LEN(TRIM(C30))=0,LEN(TRIM(C31))=0,LEN(TRIM(C32))=0),"判断・次回確認を記入",IF(OR(C27&lt;=0,G27&lt;=0),"確認日・次回日を確認",IF(AND(C28&lt;&gt;"新規採用",C28&lt;&gt;"条件付き採用",C28&lt;&gt;"継続",C28&lt;&gt;"条件付き継続",C28&lt;&gt;"保留",C28&lt;&gt;"不採用・停止"),"取引判断を確認",IF(OR(AND(G5="新規選定",OR(C28="継続",C28="条件付き継続")),AND(G5="再評価",OR(C28="新規採用",C28="条件付き採用"))),"区分と取引判断を確認",IF(OR(I11&gt;0,C52&gt;0),"入力不備を確認",IF(AND(OR(I10&gt;0,C11&gt;0,G10&gt;0,D24&lt;&gt;"なし"),OR(C28="新規採用",C28="継続")),"未解決項目と判断を確認",IF(OR(G10&gt;0,G38&gt;0,D24&lt;&gt;"なし"),"判断記録済み・対応継続","判断記録済み")))))))))))</f>
        <v>基本情報を記入</v>
      </c>
      <c r="D33" s="20"/>
      <c r="E33" s="20"/>
      <c r="F33" s="20"/>
      <c r="G33" s="20"/>
      <c r="H33" s="1"/>
      <c r="I33" s="1"/>
      <c r="J33" s="1"/>
    </row>
    <row r="34" spans="1:10" ht="25.95" customHeight="1">
      <c r="A34" s="1" t="s">
        <v>47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25.95" customHeight="1">
      <c r="A35" s="17" t="s">
        <v>48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5.9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5.95" customHeight="1">
      <c r="A37" s="16" t="s">
        <v>49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25.95" customHeight="1">
      <c r="A38" s="1" t="s">
        <v>50</v>
      </c>
      <c r="B38" s="1"/>
      <c r="C38" s="54">
        <f ca="1">TODAY()</f>
        <v>46303</v>
      </c>
      <c r="D38" s="1"/>
      <c r="E38" s="1"/>
      <c r="F38" s="47" t="s">
        <v>51</v>
      </c>
      <c r="G38" s="46">
        <f>COUNTIFS(A41:A50,"&lt;&gt;")-COUNTIFS(J41:J50,"完了")</f>
        <v>0</v>
      </c>
      <c r="H38" s="47" t="s">
        <v>52</v>
      </c>
      <c r="I38" s="46">
        <f>COUNTIFS(J41:J50,"期限超過")</f>
        <v>0</v>
      </c>
      <c r="J38" s="1"/>
    </row>
    <row r="39" spans="1:10" ht="25.95" customHeight="1">
      <c r="A39" s="1" t="s">
        <v>53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40.049999999999997" customHeight="1">
      <c r="A40" s="50" t="s">
        <v>24</v>
      </c>
      <c r="B40" s="35" t="s">
        <v>54</v>
      </c>
      <c r="C40" s="35" t="s">
        <v>55</v>
      </c>
      <c r="D40" s="35" t="s">
        <v>56</v>
      </c>
      <c r="E40" s="35" t="s">
        <v>57</v>
      </c>
      <c r="F40" s="35" t="s">
        <v>58</v>
      </c>
      <c r="G40" s="35" t="s">
        <v>59</v>
      </c>
      <c r="H40" s="35" t="s">
        <v>60</v>
      </c>
      <c r="I40" s="35" t="s">
        <v>61</v>
      </c>
      <c r="J40" s="51" t="s">
        <v>62</v>
      </c>
    </row>
    <row r="41" spans="1:10" ht="66" customHeight="1">
      <c r="A41" s="38"/>
      <c r="B41" s="33"/>
      <c r="C41" s="33"/>
      <c r="D41" s="33"/>
      <c r="E41" s="40"/>
      <c r="F41" s="33"/>
      <c r="G41" s="33"/>
      <c r="H41" s="33"/>
      <c r="I41" s="40"/>
      <c r="J41" s="34" t="str">
        <f>IF(COUNTA(A41:I41)=0,"",IF(LEN(TRIM(A41))=0,"対応ID未入力",IF(COUNTIFS($A$41:$A$50,A41)&lt;&gt;1,"ID重複",IF(OR(LEN(TRIM(B41))=0,LEN(TRIM(C41))=0,LEN(TRIM(D41))=0,NOT(ISNUMBER(E41))),"担当・期限等未入力",IF(E41&lt;=0,"期限を確認",IF(COUNTIFS(評価項目・基準!$A$28:$A$32,F41)=0,"進捗を確認",IF(F41="完了",IF(OR(LEN(TRIM(G41))=0,LEN(TRIM(H41))=0,NOT(ISNUMBER(I41))),"完了根拠等未入力",IF(I41&lt;=0,"再確認日を確認","完了")),IF(E41&lt;$C$38,"期限超過",F41))))))))</f>
        <v/>
      </c>
    </row>
    <row r="42" spans="1:10" ht="66" customHeight="1">
      <c r="A42" s="38"/>
      <c r="B42" s="33"/>
      <c r="C42" s="33"/>
      <c r="D42" s="33"/>
      <c r="E42" s="40"/>
      <c r="F42" s="33"/>
      <c r="G42" s="33"/>
      <c r="H42" s="33"/>
      <c r="I42" s="40"/>
      <c r="J42" s="34" t="str">
        <f>IF(COUNTA(A42:I42)=0,"",IF(LEN(TRIM(A42))=0,"対応ID未入力",IF(COUNTIFS($A$41:$A$50,A42)&lt;&gt;1,"ID重複",IF(OR(LEN(TRIM(B42))=0,LEN(TRIM(C42))=0,LEN(TRIM(D42))=0,NOT(ISNUMBER(E42))),"担当・期限等未入力",IF(E42&lt;=0,"期限を確認",IF(COUNTIFS(評価項目・基準!$A$28:$A$32,F42)=0,"進捗を確認",IF(F42="完了",IF(OR(LEN(TRIM(G42))=0,LEN(TRIM(H42))=0,NOT(ISNUMBER(I42))),"完了根拠等未入力",IF(I42&lt;=0,"再確認日を確認","完了")),IF(E42&lt;$C$38,"期限超過",F42))))))))</f>
        <v/>
      </c>
    </row>
    <row r="43" spans="1:10" ht="66" customHeight="1">
      <c r="A43" s="38"/>
      <c r="B43" s="33"/>
      <c r="C43" s="33"/>
      <c r="D43" s="33"/>
      <c r="E43" s="40"/>
      <c r="F43" s="33"/>
      <c r="G43" s="33"/>
      <c r="H43" s="33"/>
      <c r="I43" s="40"/>
      <c r="J43" s="34" t="str">
        <f>IF(COUNTA(A43:I43)=0,"",IF(LEN(TRIM(A43))=0,"対応ID未入力",IF(COUNTIFS($A$41:$A$50,A43)&lt;&gt;1,"ID重複",IF(OR(LEN(TRIM(B43))=0,LEN(TRIM(C43))=0,LEN(TRIM(D43))=0,NOT(ISNUMBER(E43))),"担当・期限等未入力",IF(E43&lt;=0,"期限を確認",IF(COUNTIFS(評価項目・基準!$A$28:$A$32,F43)=0,"進捗を確認",IF(F43="完了",IF(OR(LEN(TRIM(G43))=0,LEN(TRIM(H43))=0,NOT(ISNUMBER(I43))),"完了根拠等未入力",IF(I43&lt;=0,"再確認日を確認","完了")),IF(E43&lt;$C$38,"期限超過",F43))))))))</f>
        <v/>
      </c>
    </row>
    <row r="44" spans="1:10" ht="66" customHeight="1">
      <c r="A44" s="38"/>
      <c r="B44" s="33"/>
      <c r="C44" s="33"/>
      <c r="D44" s="33"/>
      <c r="E44" s="40"/>
      <c r="F44" s="33"/>
      <c r="G44" s="33"/>
      <c r="H44" s="33"/>
      <c r="I44" s="40"/>
      <c r="J44" s="34" t="str">
        <f>IF(COUNTA(A44:I44)=0,"",IF(LEN(TRIM(A44))=0,"対応ID未入力",IF(COUNTIFS($A$41:$A$50,A44)&lt;&gt;1,"ID重複",IF(OR(LEN(TRIM(B44))=0,LEN(TRIM(C44))=0,LEN(TRIM(D44))=0,NOT(ISNUMBER(E44))),"担当・期限等未入力",IF(E44&lt;=0,"期限を確認",IF(COUNTIFS(評価項目・基準!$A$28:$A$32,F44)=0,"進捗を確認",IF(F44="完了",IF(OR(LEN(TRIM(G44))=0,LEN(TRIM(H44))=0,NOT(ISNUMBER(I44))),"完了根拠等未入力",IF(I44&lt;=0,"再確認日を確認","完了")),IF(E44&lt;$C$38,"期限超過",F44))))))))</f>
        <v/>
      </c>
    </row>
    <row r="45" spans="1:10" ht="66" customHeight="1">
      <c r="A45" s="38"/>
      <c r="B45" s="33"/>
      <c r="C45" s="33"/>
      <c r="D45" s="33"/>
      <c r="E45" s="40"/>
      <c r="F45" s="33"/>
      <c r="G45" s="33"/>
      <c r="H45" s="33"/>
      <c r="I45" s="40"/>
      <c r="J45" s="34" t="str">
        <f>IF(COUNTA(A45:I45)=0,"",IF(LEN(TRIM(A45))=0,"対応ID未入力",IF(COUNTIFS($A$41:$A$50,A45)&lt;&gt;1,"ID重複",IF(OR(LEN(TRIM(B45))=0,LEN(TRIM(C45))=0,LEN(TRIM(D45))=0,NOT(ISNUMBER(E45))),"担当・期限等未入力",IF(E45&lt;=0,"期限を確認",IF(COUNTIFS(評価項目・基準!$A$28:$A$32,F45)=0,"進捗を確認",IF(F45="完了",IF(OR(LEN(TRIM(G45))=0,LEN(TRIM(H45))=0,NOT(ISNUMBER(I45))),"完了根拠等未入力",IF(I45&lt;=0,"再確認日を確認","完了")),IF(E45&lt;$C$38,"期限超過",F45))))))))</f>
        <v/>
      </c>
    </row>
    <row r="46" spans="1:10" ht="66" customHeight="1">
      <c r="A46" s="38"/>
      <c r="B46" s="33"/>
      <c r="C46" s="33"/>
      <c r="D46" s="33"/>
      <c r="E46" s="40"/>
      <c r="F46" s="33"/>
      <c r="G46" s="33"/>
      <c r="H46" s="33"/>
      <c r="I46" s="40"/>
      <c r="J46" s="34" t="str">
        <f>IF(COUNTA(A46:I46)=0,"",IF(LEN(TRIM(A46))=0,"対応ID未入力",IF(COUNTIFS($A$41:$A$50,A46)&lt;&gt;1,"ID重複",IF(OR(LEN(TRIM(B46))=0,LEN(TRIM(C46))=0,LEN(TRIM(D46))=0,NOT(ISNUMBER(E46))),"担当・期限等未入力",IF(E46&lt;=0,"期限を確認",IF(COUNTIFS(評価項目・基準!$A$28:$A$32,F46)=0,"進捗を確認",IF(F46="完了",IF(OR(LEN(TRIM(G46))=0,LEN(TRIM(H46))=0,NOT(ISNUMBER(I46))),"完了根拠等未入力",IF(I46&lt;=0,"再確認日を確認","完了")),IF(E46&lt;$C$38,"期限超過",F46))))))))</f>
        <v/>
      </c>
    </row>
    <row r="47" spans="1:10" ht="66" customHeight="1">
      <c r="A47" s="38"/>
      <c r="B47" s="33"/>
      <c r="C47" s="33"/>
      <c r="D47" s="33"/>
      <c r="E47" s="40"/>
      <c r="F47" s="33"/>
      <c r="G47" s="33"/>
      <c r="H47" s="33"/>
      <c r="I47" s="40"/>
      <c r="J47" s="34" t="str">
        <f>IF(COUNTA(A47:I47)=0,"",IF(LEN(TRIM(A47))=0,"対応ID未入力",IF(COUNTIFS($A$41:$A$50,A47)&lt;&gt;1,"ID重複",IF(OR(LEN(TRIM(B47))=0,LEN(TRIM(C47))=0,LEN(TRIM(D47))=0,NOT(ISNUMBER(E47))),"担当・期限等未入力",IF(E47&lt;=0,"期限を確認",IF(COUNTIFS(評価項目・基準!$A$28:$A$32,F47)=0,"進捗を確認",IF(F47="完了",IF(OR(LEN(TRIM(G47))=0,LEN(TRIM(H47))=0,NOT(ISNUMBER(I47))),"完了根拠等未入力",IF(I47&lt;=0,"再確認日を確認","完了")),IF(E47&lt;$C$38,"期限超過",F47))))))))</f>
        <v/>
      </c>
    </row>
    <row r="48" spans="1:10" ht="66" customHeight="1">
      <c r="A48" s="38"/>
      <c r="B48" s="33"/>
      <c r="C48" s="33"/>
      <c r="D48" s="33"/>
      <c r="E48" s="40"/>
      <c r="F48" s="33"/>
      <c r="G48" s="33"/>
      <c r="H48" s="33"/>
      <c r="I48" s="40"/>
      <c r="J48" s="34" t="str">
        <f>IF(COUNTA(A48:I48)=0,"",IF(LEN(TRIM(A48))=0,"対応ID未入力",IF(COUNTIFS($A$41:$A$50,A48)&lt;&gt;1,"ID重複",IF(OR(LEN(TRIM(B48))=0,LEN(TRIM(C48))=0,LEN(TRIM(D48))=0,NOT(ISNUMBER(E48))),"担当・期限等未入力",IF(E48&lt;=0,"期限を確認",IF(COUNTIFS(評価項目・基準!$A$28:$A$32,F48)=0,"進捗を確認",IF(F48="完了",IF(OR(LEN(TRIM(G48))=0,LEN(TRIM(H48))=0,NOT(ISNUMBER(I48))),"完了根拠等未入力",IF(I48&lt;=0,"再確認日を確認","完了")),IF(E48&lt;$C$38,"期限超過",F48))))))))</f>
        <v/>
      </c>
    </row>
    <row r="49" spans="1:10" ht="66" customHeight="1">
      <c r="A49" s="38"/>
      <c r="B49" s="33"/>
      <c r="C49" s="33"/>
      <c r="D49" s="33"/>
      <c r="E49" s="40"/>
      <c r="F49" s="33"/>
      <c r="G49" s="33"/>
      <c r="H49" s="33"/>
      <c r="I49" s="40"/>
      <c r="J49" s="34" t="str">
        <f>IF(COUNTA(A49:I49)=0,"",IF(LEN(TRIM(A49))=0,"対応ID未入力",IF(COUNTIFS($A$41:$A$50,A49)&lt;&gt;1,"ID重複",IF(OR(LEN(TRIM(B49))=0,LEN(TRIM(C49))=0,LEN(TRIM(D49))=0,NOT(ISNUMBER(E49))),"担当・期限等未入力",IF(E49&lt;=0,"期限を確認",IF(COUNTIFS(評価項目・基準!$A$28:$A$32,F49)=0,"進捗を確認",IF(F49="完了",IF(OR(LEN(TRIM(G49))=0,LEN(TRIM(H49))=0,NOT(ISNUMBER(I49))),"完了根拠等未入力",IF(I49&lt;=0,"再確認日を確認","完了")),IF(E49&lt;$C$38,"期限超過",F49))))))))</f>
        <v/>
      </c>
    </row>
    <row r="50" spans="1:10" ht="66" customHeight="1">
      <c r="A50" s="53"/>
      <c r="B50" s="36"/>
      <c r="C50" s="36"/>
      <c r="D50" s="36"/>
      <c r="E50" s="37"/>
      <c r="F50" s="36"/>
      <c r="G50" s="36"/>
      <c r="H50" s="36"/>
      <c r="I50" s="37"/>
      <c r="J50" s="45" t="str">
        <f>IF(COUNTA(A50:I50)=0,"",IF(LEN(TRIM(A50))=0,"対応ID未入力",IF(COUNTIFS($A$41:$A$50,A50)&lt;&gt;1,"ID重複",IF(OR(LEN(TRIM(B50))=0,LEN(TRIM(C50))=0,LEN(TRIM(D50))=0,NOT(ISNUMBER(E50))),"担当・期限等未入力",IF(E50&lt;=0,"期限を確認",IF(COUNTIFS(評価項目・基準!$A$28:$A$32,F50)=0,"進捗を確認",IF(F50="完了",IF(OR(LEN(TRIM(G50))=0,LEN(TRIM(H50))=0,NOT(ISNUMBER(I50))),"完了根拠等未入力",IF(I50&lt;=0,"再確認日を確認","完了")),IF(E50&lt;$C$38,"期限超過",F50))))))))</f>
        <v/>
      </c>
    </row>
    <row r="51" spans="1:10" ht="25.9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5.95" customHeight="1">
      <c r="A52" s="1" t="s">
        <v>63</v>
      </c>
      <c r="B52" s="1"/>
      <c r="C52" s="46">
        <f>SUMPRODUCT(--(J41:J50&lt;&gt;""))-COUNTIFS(J41:J50,"完了")-COUNTIFS(J41:J50,"未着手")-COUNTIFS(J41:J50,"対応中")-COUNTIFS(J41:J50,"再提出待ち")-COUNTIFS(J41:J50,"再確認待ち")-COUNTIFS(J41:J50,"期限超過")</f>
        <v>0</v>
      </c>
      <c r="D52" s="1"/>
      <c r="E52" s="1"/>
      <c r="F52" s="1"/>
      <c r="G52" s="1"/>
      <c r="H52" s="1"/>
      <c r="I52" s="1"/>
      <c r="J52" s="1"/>
    </row>
    <row r="53" spans="1:10" ht="25.9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25.95" customHeight="1">
      <c r="A54" s="1" t="s">
        <v>64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25.9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phoneticPr fontId="8"/>
  <conditionalFormatting sqref="C33">
    <cfRule type="expression" dxfId="9" priority="5">
      <formula>AND($C$33&lt;&gt;"判断記録済み",$C$33&lt;&gt;"判断記録済み・対応継続")</formula>
    </cfRule>
  </conditionalFormatting>
  <conditionalFormatting sqref="D14:D23">
    <cfRule type="containsText" dxfId="8" priority="2" operator="containsText" text="不適合"/>
    <cfRule type="containsText" dxfId="7" priority="3" operator="containsText" text="条件付き"/>
  </conditionalFormatting>
  <conditionalFormatting sqref="I14:I23">
    <cfRule type="expression" dxfId="6" priority="1">
      <formula>AND($I14&lt;&gt;"記入済み",$I14&lt;&gt;"未確認")</formula>
    </cfRule>
  </conditionalFormatting>
  <conditionalFormatting sqref="J41:J50">
    <cfRule type="expression" dxfId="5" priority="4">
      <formula>AND($J41&lt;&gt;"",$J41&lt;&gt;"完了",$J41&lt;&gt;"未着手",$J41&lt;&gt;"対応中",$J41&lt;&gt;"再提出待ち",$J41&lt;&gt;"再確認待ち")</formula>
    </cfRule>
  </conditionalFormatting>
  <dataValidations count="5">
    <dataValidation type="list" sqref="G5" xr:uid="{00000000-0002-0000-0000-000000000000}">
      <formula1>"新規選定,再評価"</formula1>
    </dataValidation>
    <dataValidation type="list" sqref="D14:D23" xr:uid="{00000000-0002-0000-0000-000001000000}">
      <formula1>"適合,条件付き,不適合,未確認,対象外"</formula1>
    </dataValidation>
    <dataValidation type="list" sqref="D24" xr:uid="{00000000-0002-0000-0000-000002000000}">
      <formula1>"未確認,なし,要確認,重大な問題あり"</formula1>
    </dataValidation>
    <dataValidation type="list" sqref="C28" xr:uid="{00000000-0002-0000-0000-000003000000}">
      <formula1>"新規採用,条件付き採用,継続,条件付き継続,保留,不採用・停止"</formula1>
    </dataValidation>
    <dataValidation type="list" sqref="F41:F50" xr:uid="{00000000-0002-0000-0000-000004000000}">
      <formula1>"未着手,対応中,再提出待ち,再確認待ち,完了"</formula1>
    </dataValidation>
  </dataValidations>
  <hyperlinks>
    <hyperlink ref="A35" r:id="rId1" xr:uid="{00000000-0004-0000-0000-000000000000}"/>
  </hyperlinks>
  <printOptions horizontalCentered="1"/>
  <pageMargins left="0.25" right="0.25" top="0.35" bottom="0.35" header="0.15" footer="0.15"/>
  <pageSetup paperSize="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A9BA8"/>
    <pageSetUpPr fitToPage="1"/>
  </sheetPr>
  <dimension ref="A1:J55"/>
  <sheetViews>
    <sheetView showGridLines="0" zoomScale="80" zoomScaleNormal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3.8"/>
  <cols>
    <col min="1" max="1" width="15" customWidth="1"/>
    <col min="2" max="2" width="25" customWidth="1"/>
    <col min="3" max="3" width="45" customWidth="1"/>
    <col min="4" max="4" width="17" customWidth="1"/>
    <col min="5" max="5" width="46" customWidth="1"/>
    <col min="6" max="6" width="22" customWidth="1"/>
    <col min="7" max="7" width="17" customWidth="1"/>
    <col min="8" max="8" width="19" customWidth="1"/>
    <col min="9" max="9" width="22" customWidth="1"/>
    <col min="10" max="10" width="23" customWidth="1"/>
  </cols>
  <sheetData>
    <row r="1" spans="1:10" ht="25.9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5.95" customHeight="1">
      <c r="A2" s="2" t="s">
        <v>65</v>
      </c>
      <c r="B2" s="1"/>
      <c r="C2" s="1"/>
      <c r="D2" s="1"/>
      <c r="E2" s="1"/>
      <c r="F2" s="1"/>
      <c r="G2" s="1"/>
      <c r="H2" s="1"/>
      <c r="I2" s="1"/>
      <c r="J2" s="1"/>
    </row>
    <row r="3" spans="1:10" ht="25.95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5.95" customHeight="1">
      <c r="A4" s="1" t="s">
        <v>66</v>
      </c>
      <c r="B4" s="1"/>
      <c r="C4" s="1"/>
      <c r="D4" s="1"/>
      <c r="E4" s="1"/>
      <c r="F4" s="1"/>
      <c r="G4" s="1"/>
      <c r="H4" s="1"/>
      <c r="I4" s="1"/>
      <c r="J4" s="1"/>
    </row>
    <row r="5" spans="1:10" ht="37.950000000000003" customHeight="1">
      <c r="A5" s="1" t="s">
        <v>2</v>
      </c>
      <c r="B5" s="1"/>
      <c r="C5" s="33" t="s">
        <v>67</v>
      </c>
      <c r="D5" s="1"/>
      <c r="E5" s="1"/>
      <c r="F5" s="1" t="s">
        <v>3</v>
      </c>
      <c r="G5" s="55" t="s">
        <v>217</v>
      </c>
      <c r="H5" s="1"/>
      <c r="I5" s="1"/>
      <c r="J5" s="1"/>
    </row>
    <row r="6" spans="1:10" ht="37.950000000000003" customHeight="1">
      <c r="A6" s="1" t="s">
        <v>4</v>
      </c>
      <c r="B6" s="1"/>
      <c r="C6" s="33" t="s">
        <v>68</v>
      </c>
      <c r="D6" s="1"/>
      <c r="E6" s="1"/>
      <c r="F6" s="1" t="s">
        <v>5</v>
      </c>
      <c r="G6" s="41">
        <v>46303</v>
      </c>
      <c r="H6" s="1"/>
      <c r="I6" s="1"/>
      <c r="J6" s="1"/>
    </row>
    <row r="7" spans="1:10" ht="37.950000000000003" customHeight="1">
      <c r="A7" s="1" t="s">
        <v>6</v>
      </c>
      <c r="B7" s="1"/>
      <c r="C7" s="33" t="s">
        <v>69</v>
      </c>
      <c r="D7" s="1"/>
      <c r="E7" s="1"/>
      <c r="F7" s="1" t="s">
        <v>7</v>
      </c>
      <c r="G7" s="41">
        <v>46310</v>
      </c>
      <c r="H7" s="1"/>
      <c r="I7" s="1"/>
      <c r="J7" s="1"/>
    </row>
    <row r="8" spans="1:10" ht="37.950000000000003" customHeight="1">
      <c r="A8" s="1" t="s">
        <v>8</v>
      </c>
      <c r="B8" s="1"/>
      <c r="C8" s="33" t="s">
        <v>70</v>
      </c>
      <c r="D8" s="1"/>
      <c r="E8" s="1"/>
      <c r="F8" s="1" t="s">
        <v>9</v>
      </c>
      <c r="G8" s="33" t="s">
        <v>71</v>
      </c>
      <c r="H8" s="1"/>
      <c r="I8" s="1"/>
      <c r="J8" s="1"/>
    </row>
    <row r="9" spans="1:10" ht="37.950000000000003" customHeight="1">
      <c r="A9" s="1" t="s">
        <v>10</v>
      </c>
      <c r="B9" s="1"/>
      <c r="C9" s="33" t="s">
        <v>72</v>
      </c>
      <c r="D9" s="1"/>
      <c r="E9" s="1"/>
      <c r="F9" s="1" t="s">
        <v>11</v>
      </c>
      <c r="G9" s="43" t="str">
        <f>IF(評価項目・基準!C4="","",評価項目・基準!C4)</f>
        <v>初期例 v1.0</v>
      </c>
      <c r="H9" s="1"/>
      <c r="I9" s="1"/>
      <c r="J9" s="1"/>
    </row>
    <row r="10" spans="1:10" ht="25.95" customHeight="1">
      <c r="A10" s="1" t="s">
        <v>12</v>
      </c>
      <c r="B10" s="1"/>
      <c r="C10" s="46" t="str">
        <f ca="1">IF(I11&gt;0,"入力不備を確認",IF(G10&gt;0,"未確認項目あり",IF(D24="未確認","重大事項が未確認",IF(OR(AND(D24&lt;&gt;"なし",D24&lt;&gt;"要確認",D24&lt;&gt;"重大な問題あり"),LEN(TRIM(E24))=0),"重大事項の根拠を確認",IF(OR(I10&gt;0,C11&gt;0,D24&lt;&gt;"なし"),"条件・処置を判断","取引判断を記入")))))</f>
        <v>条件・処置を判断</v>
      </c>
      <c r="D10" s="1"/>
      <c r="E10" s="1"/>
      <c r="F10" s="47" t="s">
        <v>13</v>
      </c>
      <c r="G10" s="42">
        <f>COUNTIFS(D14:D23,"未確認")+COUNTBLANK(D14:D23)</f>
        <v>0</v>
      </c>
      <c r="H10" s="49" t="s">
        <v>14</v>
      </c>
      <c r="I10" s="42">
        <f>COUNTIFS(D14:D23,"不適合")</f>
        <v>0</v>
      </c>
      <c r="J10" s="1"/>
    </row>
    <row r="11" spans="1:10" ht="25.95" customHeight="1">
      <c r="A11" s="1" t="s">
        <v>15</v>
      </c>
      <c r="B11" s="1"/>
      <c r="C11" s="42">
        <f>COUNTIFS(D14:D23,"条件付き")</f>
        <v>2</v>
      </c>
      <c r="D11" s="1"/>
      <c r="E11" s="1"/>
      <c r="F11" s="47" t="s">
        <v>16</v>
      </c>
      <c r="G11" s="42">
        <f>COUNTIFS(D14:D23,"対象外")</f>
        <v>1</v>
      </c>
      <c r="H11" s="49" t="s">
        <v>17</v>
      </c>
      <c r="I11" s="42">
        <f ca="1">10-COUNTIFS(I14:I23,"記入済み")-COUNTIFS(I14:I23,"未確認")</f>
        <v>0</v>
      </c>
      <c r="J11" s="1"/>
    </row>
    <row r="12" spans="1:10" ht="25.9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40.049999999999997" customHeight="1">
      <c r="A13" s="50" t="s">
        <v>18</v>
      </c>
      <c r="B13" s="35" t="s">
        <v>19</v>
      </c>
      <c r="C13" s="35" t="s">
        <v>20</v>
      </c>
      <c r="D13" s="35" t="s">
        <v>21</v>
      </c>
      <c r="E13" s="35" t="s">
        <v>22</v>
      </c>
      <c r="F13" s="35" t="s">
        <v>8</v>
      </c>
      <c r="G13" s="35" t="s">
        <v>23</v>
      </c>
      <c r="H13" s="35" t="s">
        <v>24</v>
      </c>
      <c r="I13" s="51" t="s">
        <v>25</v>
      </c>
      <c r="J13" s="1"/>
    </row>
    <row r="14" spans="1:10" ht="72" customHeight="1">
      <c r="A14" s="39" t="str">
        <f>評価項目・基準!A8</f>
        <v>P01</v>
      </c>
      <c r="B14" s="44" t="str">
        <f>IF(評価項目・基準!B8="","",評価項目・基準!B8)</f>
        <v>提供範囲・要求理解</v>
      </c>
      <c r="C14" s="33" t="s">
        <v>26</v>
      </c>
      <c r="D14" s="33" t="s">
        <v>73</v>
      </c>
      <c r="E14" s="33" t="s">
        <v>74</v>
      </c>
      <c r="F14" s="33" t="s">
        <v>71</v>
      </c>
      <c r="G14" s="40">
        <v>46303</v>
      </c>
      <c r="H14" s="33"/>
      <c r="I14" s="34" t="str">
        <f>IF(OR(B14="",LEN(TRIM(C14))=0),"要求未設定",IF(OR(D14="",D14="未確認"),"未確認",IF(COUNTIFS(評価項目・基準!$A$20:$A$24,D14)=0,"結果が不正",IF(LEN(TRIM(E14))=0,"根拠未入力",IF(OR(LEN(TRIM(F14))=0,NOT(ISNUMBER(G14))),"担当・日付未入力",IF(G14&lt;=0,"日付を確認",IF(OR(D14="条件付き",D14="不適合"),IF(LEN(TRIM(H14))=0,"対応ID未入力",IF(COUNTIFS($A$41:$A$50,H14)&lt;&gt;1,"対応IDを確認",IF(INDEX($J$41:$J$50,MATCH(H14,$A$41:$A$50,0))="完了","記入済み",IF(OR(INDEX($J$41:$J$50,MATCH(H14,$A$41:$A$50,0))="未着手",INDEX($J$41:$J$50,MATCH(H14,$A$41:$A$50,0))="対応中",INDEX($J$41:$J$50,MATCH(H14,$A$41:$A$50,0))="再提出待ち",INDEX($J$41:$J$50,MATCH(H14,$A$41:$A$50,0))="再確認待ち",INDEX($J$41:$J$50,MATCH(H14,$A$41:$A$50,0))="期限超過"),"記入済み","対応記録を確認")))),"記入済み")))))))</f>
        <v>記入済み</v>
      </c>
      <c r="J14" s="1"/>
    </row>
    <row r="15" spans="1:10" ht="72" customHeight="1">
      <c r="A15" s="39" t="str">
        <f>評価項目・基準!A9</f>
        <v>P02</v>
      </c>
      <c r="B15" s="44" t="str">
        <f>IF(評価項目・基準!B9="","",評価項目・基準!B9)</f>
        <v>品質管理・手順</v>
      </c>
      <c r="C15" s="33" t="s">
        <v>27</v>
      </c>
      <c r="D15" s="33" t="s">
        <v>73</v>
      </c>
      <c r="E15" s="33" t="s">
        <v>75</v>
      </c>
      <c r="F15" s="33" t="s">
        <v>71</v>
      </c>
      <c r="G15" s="40">
        <v>46303</v>
      </c>
      <c r="H15" s="33"/>
      <c r="I15" s="34" t="str">
        <f>IF(OR(B15="",LEN(TRIM(C15))=0),"要求未設定",IF(OR(D15="",D15="未確認"),"未確認",IF(COUNTIFS(評価項目・基準!$A$20:$A$24,D15)=0,"結果が不正",IF(LEN(TRIM(E15))=0,"根拠未入力",IF(OR(LEN(TRIM(F15))=0,NOT(ISNUMBER(G15))),"担当・日付未入力",IF(G15&lt;=0,"日付を確認",IF(OR(D15="条件付き",D15="不適合"),IF(LEN(TRIM(H15))=0,"対応ID未入力",IF(COUNTIFS($A$41:$A$50,H15)&lt;&gt;1,"対応IDを確認",IF(INDEX($J$41:$J$50,MATCH(H15,$A$41:$A$50,0))="完了","記入済み",IF(OR(INDEX($J$41:$J$50,MATCH(H15,$A$41:$A$50,0))="未着手",INDEX($J$41:$J$50,MATCH(H15,$A$41:$A$50,0))="対応中",INDEX($J$41:$J$50,MATCH(H15,$A$41:$A$50,0))="再提出待ち",INDEX($J$41:$J$50,MATCH(H15,$A$41:$A$50,0))="再確認待ち",INDEX($J$41:$J$50,MATCH(H15,$A$41:$A$50,0))="期限超過"),"記入済み","対応記録を確認")))),"記入済み")))))))</f>
        <v>記入済み</v>
      </c>
      <c r="J15" s="1"/>
    </row>
    <row r="16" spans="1:10" ht="72" customHeight="1">
      <c r="A16" s="39" t="str">
        <f>評価項目・基準!A10</f>
        <v>P03</v>
      </c>
      <c r="B16" s="44" t="str">
        <f>IF(評価項目・基準!B10="","",評価項目・基準!B10)</f>
        <v>能力・要員・設備</v>
      </c>
      <c r="C16" s="33" t="s">
        <v>28</v>
      </c>
      <c r="D16" s="33" t="s">
        <v>73</v>
      </c>
      <c r="E16" s="33" t="s">
        <v>76</v>
      </c>
      <c r="F16" s="33" t="s">
        <v>71</v>
      </c>
      <c r="G16" s="40">
        <v>46303</v>
      </c>
      <c r="H16" s="33"/>
      <c r="I16" s="34" t="str">
        <f>IF(OR(B16="",LEN(TRIM(C16))=0),"要求未設定",IF(OR(D16="",D16="未確認"),"未確認",IF(COUNTIFS(評価項目・基準!$A$20:$A$24,D16)=0,"結果が不正",IF(LEN(TRIM(E16))=0,"根拠未入力",IF(OR(LEN(TRIM(F16))=0,NOT(ISNUMBER(G16))),"担当・日付未入力",IF(G16&lt;=0,"日付を確認",IF(OR(D16="条件付き",D16="不適合"),IF(LEN(TRIM(H16))=0,"対応ID未入力",IF(COUNTIFS($A$41:$A$50,H16)&lt;&gt;1,"対応IDを確認",IF(INDEX($J$41:$J$50,MATCH(H16,$A$41:$A$50,0))="完了","記入済み",IF(OR(INDEX($J$41:$J$50,MATCH(H16,$A$41:$A$50,0))="未着手",INDEX($J$41:$J$50,MATCH(H16,$A$41:$A$50,0))="対応中",INDEX($J$41:$J$50,MATCH(H16,$A$41:$A$50,0))="再提出待ち",INDEX($J$41:$J$50,MATCH(H16,$A$41:$A$50,0))="再確認待ち",INDEX($J$41:$J$50,MATCH(H16,$A$41:$A$50,0))="期限超過"),"記入済み","対応記録を確認")))),"記入済み")))))))</f>
        <v>記入済み</v>
      </c>
      <c r="J16" s="1"/>
    </row>
    <row r="17" spans="1:10" ht="72" customHeight="1">
      <c r="A17" s="39" t="str">
        <f>評価項目・基準!A11</f>
        <v>P04</v>
      </c>
      <c r="B17" s="44" t="str">
        <f>IF(評価項目・基準!B11="","",評価項目・基準!B11)</f>
        <v>納期・継続提供</v>
      </c>
      <c r="C17" s="33" t="s">
        <v>77</v>
      </c>
      <c r="D17" s="33" t="s">
        <v>73</v>
      </c>
      <c r="E17" s="33" t="s">
        <v>78</v>
      </c>
      <c r="F17" s="33" t="s">
        <v>70</v>
      </c>
      <c r="G17" s="40">
        <v>46303</v>
      </c>
      <c r="H17" s="33"/>
      <c r="I17" s="34" t="str">
        <f>IF(OR(B17="",LEN(TRIM(C17))=0),"要求未設定",IF(OR(D17="",D17="未確認"),"未確認",IF(COUNTIFS(評価項目・基準!$A$20:$A$24,D17)=0,"結果が不正",IF(LEN(TRIM(E17))=0,"根拠未入力",IF(OR(LEN(TRIM(F17))=0,NOT(ISNUMBER(G17))),"担当・日付未入力",IF(G17&lt;=0,"日付を確認",IF(OR(D17="条件付き",D17="不適合"),IF(LEN(TRIM(H17))=0,"対応ID未入力",IF(COUNTIFS($A$41:$A$50,H17)&lt;&gt;1,"対応IDを確認",IF(INDEX($J$41:$J$50,MATCH(H17,$A$41:$A$50,0))="完了","記入済み",IF(OR(INDEX($J$41:$J$50,MATCH(H17,$A$41:$A$50,0))="未着手",INDEX($J$41:$J$50,MATCH(H17,$A$41:$A$50,0))="対応中",INDEX($J$41:$J$50,MATCH(H17,$A$41:$A$50,0))="再提出待ち",INDEX($J$41:$J$50,MATCH(H17,$A$41:$A$50,0))="再確認待ち",INDEX($J$41:$J$50,MATCH(H17,$A$41:$A$50,0))="期限超過"),"記入済み","対応記録を確認")))),"記入済み")))))))</f>
        <v>記入済み</v>
      </c>
      <c r="J17" s="1"/>
    </row>
    <row r="18" spans="1:10" ht="72" customHeight="1">
      <c r="A18" s="39" t="str">
        <f>評価項目・基準!A12</f>
        <v>P05</v>
      </c>
      <c r="B18" s="44" t="str">
        <f>IF(評価項目・基準!B12="","",評価項目・基準!B12)</f>
        <v>検査・検収・記録</v>
      </c>
      <c r="C18" s="33" t="s">
        <v>30</v>
      </c>
      <c r="D18" s="33" t="s">
        <v>73</v>
      </c>
      <c r="E18" s="33" t="s">
        <v>79</v>
      </c>
      <c r="F18" s="33" t="s">
        <v>71</v>
      </c>
      <c r="G18" s="40">
        <v>46303</v>
      </c>
      <c r="H18" s="33"/>
      <c r="I18" s="34" t="str">
        <f>IF(OR(B18="",LEN(TRIM(C18))=0),"要求未設定",IF(OR(D18="",D18="未確認"),"未確認",IF(COUNTIFS(評価項目・基準!$A$20:$A$24,D18)=0,"結果が不正",IF(LEN(TRIM(E18))=0,"根拠未入力",IF(OR(LEN(TRIM(F18))=0,NOT(ISNUMBER(G18))),"担当・日付未入力",IF(G18&lt;=0,"日付を確認",IF(OR(D18="条件付き",D18="不適合"),IF(LEN(TRIM(H18))=0,"対応ID未入力",IF(COUNTIFS($A$41:$A$50,H18)&lt;&gt;1,"対応IDを確認",IF(INDEX($J$41:$J$50,MATCH(H18,$A$41:$A$50,0))="完了","記入済み",IF(OR(INDEX($J$41:$J$50,MATCH(H18,$A$41:$A$50,0))="未着手",INDEX($J$41:$J$50,MATCH(H18,$A$41:$A$50,0))="対応中",INDEX($J$41:$J$50,MATCH(H18,$A$41:$A$50,0))="再提出待ち",INDEX($J$41:$J$50,MATCH(H18,$A$41:$A$50,0))="再確認待ち",INDEX($J$41:$J$50,MATCH(H18,$A$41:$A$50,0))="期限超過"),"記入済み","対応記録を確認")))),"記入済み")))))))</f>
        <v>記入済み</v>
      </c>
      <c r="J18" s="1"/>
    </row>
    <row r="19" spans="1:10" ht="72" customHeight="1">
      <c r="A19" s="39" t="str">
        <f>評価項目・基準!A13</f>
        <v>P06</v>
      </c>
      <c r="B19" s="44" t="str">
        <f>IF(評価項目・基準!B13="","",評価項目・基準!B13)</f>
        <v>不適合・苦情対応</v>
      </c>
      <c r="C19" s="33" t="s">
        <v>31</v>
      </c>
      <c r="D19" s="33" t="s">
        <v>73</v>
      </c>
      <c r="E19" s="33" t="s">
        <v>80</v>
      </c>
      <c r="F19" s="33" t="s">
        <v>71</v>
      </c>
      <c r="G19" s="40">
        <v>46303</v>
      </c>
      <c r="H19" s="33"/>
      <c r="I19" s="34" t="str">
        <f>IF(OR(B19="",LEN(TRIM(C19))=0),"要求未設定",IF(OR(D19="",D19="未確認"),"未確認",IF(COUNTIFS(評価項目・基準!$A$20:$A$24,D19)=0,"結果が不正",IF(LEN(TRIM(E19))=0,"根拠未入力",IF(OR(LEN(TRIM(F19))=0,NOT(ISNUMBER(G19))),"担当・日付未入力",IF(G19&lt;=0,"日付を確認",IF(OR(D19="条件付き",D19="不適合"),IF(LEN(TRIM(H19))=0,"対応ID未入力",IF(COUNTIFS($A$41:$A$50,H19)&lt;&gt;1,"対応IDを確認",IF(INDEX($J$41:$J$50,MATCH(H19,$A$41:$A$50,0))="完了","記入済み",IF(OR(INDEX($J$41:$J$50,MATCH(H19,$A$41:$A$50,0))="未着手",INDEX($J$41:$J$50,MATCH(H19,$A$41:$A$50,0))="対応中",INDEX($J$41:$J$50,MATCH(H19,$A$41:$A$50,0))="再提出待ち",INDEX($J$41:$J$50,MATCH(H19,$A$41:$A$50,0))="再確認待ち",INDEX($J$41:$J$50,MATCH(H19,$A$41:$A$50,0))="期限超過"),"記入済み","対応記録を確認")))),"記入済み")))))))</f>
        <v>記入済み</v>
      </c>
      <c r="J19" s="1"/>
    </row>
    <row r="20" spans="1:10" ht="72" customHeight="1">
      <c r="A20" s="39" t="str">
        <f>評価項目・基準!A14</f>
        <v>P07</v>
      </c>
      <c r="B20" s="44" t="str">
        <f>IF(評価項目・基準!B14="","",評価項目・基準!B14)</f>
        <v>変更・再委託管理</v>
      </c>
      <c r="C20" s="33" t="s">
        <v>32</v>
      </c>
      <c r="D20" s="33" t="s">
        <v>15</v>
      </c>
      <c r="E20" s="33" t="s">
        <v>81</v>
      </c>
      <c r="F20" s="33" t="s">
        <v>71</v>
      </c>
      <c r="G20" s="40">
        <v>46303</v>
      </c>
      <c r="H20" s="33" t="s">
        <v>214</v>
      </c>
      <c r="I20" s="34" t="str">
        <f ca="1">IF(OR(B20="",LEN(TRIM(C20))=0),"要求未設定",IF(OR(D20="",D20="未確認"),"未確認",IF(COUNTIFS(評価項目・基準!$A$20:$A$24,D20)=0,"結果が不正",IF(LEN(TRIM(E20))=0,"根拠未入力",IF(OR(LEN(TRIM(F20))=0,NOT(ISNUMBER(G20))),"担当・日付未入力",IF(G20&lt;=0,"日付を確認",IF(OR(D20="条件付き",D20="不適合"),IF(LEN(TRIM(H20))=0,"対応ID未入力",IF(COUNTIFS($A$41:$A$50,H20)&lt;&gt;1,"対応IDを確認",IF(INDEX($J$41:$J$50,MATCH(H20,$A$41:$A$50,0))="完了","記入済み",IF(OR(INDEX($J$41:$J$50,MATCH(H20,$A$41:$A$50,0))="未着手",INDEX($J$41:$J$50,MATCH(H20,$A$41:$A$50,0))="対応中",INDEX($J$41:$J$50,MATCH(H20,$A$41:$A$50,0))="再提出待ち",INDEX($J$41:$J$50,MATCH(H20,$A$41:$A$50,0))="再確認待ち",INDEX($J$41:$J$50,MATCH(H20,$A$41:$A$50,0))="期限超過"),"記入済み","対応記録を確認")))),"記入済み")))))))</f>
        <v>記入済み</v>
      </c>
      <c r="J20" s="1"/>
    </row>
    <row r="21" spans="1:10" ht="72" customHeight="1">
      <c r="A21" s="39" t="str">
        <f>評価項目・基準!A15</f>
        <v>P08</v>
      </c>
      <c r="B21" s="44" t="str">
        <f>IF(評価項目・基準!B15="","",評価項目・基準!B15)</f>
        <v>認証・資格</v>
      </c>
      <c r="C21" s="33" t="s">
        <v>33</v>
      </c>
      <c r="D21" s="33" t="s">
        <v>16</v>
      </c>
      <c r="E21" s="33" t="s">
        <v>83</v>
      </c>
      <c r="F21" s="33" t="s">
        <v>71</v>
      </c>
      <c r="G21" s="40">
        <v>46303</v>
      </c>
      <c r="H21" s="33"/>
      <c r="I21" s="34" t="str">
        <f>IF(OR(B21="",LEN(TRIM(C21))=0),"要求未設定",IF(OR(D21="",D21="未確認"),"未確認",IF(COUNTIFS(評価項目・基準!$A$20:$A$24,D21)=0,"結果が不正",IF(LEN(TRIM(E21))=0,"根拠未入力",IF(OR(LEN(TRIM(F21))=0,NOT(ISNUMBER(G21))),"担当・日付未入力",IF(G21&lt;=0,"日付を確認",IF(OR(D21="条件付き",D21="不適合"),IF(LEN(TRIM(H21))=0,"対応ID未入力",IF(COUNTIFS($A$41:$A$50,H21)&lt;&gt;1,"対応IDを確認",IF(INDEX($J$41:$J$50,MATCH(H21,$A$41:$A$50,0))="完了","記入済み",IF(OR(INDEX($J$41:$J$50,MATCH(H21,$A$41:$A$50,0))="未着手",INDEX($J$41:$J$50,MATCH(H21,$A$41:$A$50,0))="対応中",INDEX($J$41:$J$50,MATCH(H21,$A$41:$A$50,0))="再提出待ち",INDEX($J$41:$J$50,MATCH(H21,$A$41:$A$50,0))="再確認待ち",INDEX($J$41:$J$50,MATCH(H21,$A$41:$A$50,0))="期限超過"),"記入済み","対応記録を確認")))),"記入済み")))))))</f>
        <v>記入済み</v>
      </c>
      <c r="J21" s="1"/>
    </row>
    <row r="22" spans="1:10" ht="72" customHeight="1">
      <c r="A22" s="39" t="str">
        <f>評価項目・基準!A16</f>
        <v>P09</v>
      </c>
      <c r="B22" s="44" t="str">
        <f>IF(評価項目・基準!B16="","",評価項目・基準!B16)</f>
        <v>取引・機密条件</v>
      </c>
      <c r="C22" s="33" t="s">
        <v>34</v>
      </c>
      <c r="D22" s="33" t="s">
        <v>73</v>
      </c>
      <c r="E22" s="33" t="s">
        <v>84</v>
      </c>
      <c r="F22" s="33" t="s">
        <v>70</v>
      </c>
      <c r="G22" s="40">
        <v>46303</v>
      </c>
      <c r="H22" s="33"/>
      <c r="I22" s="34" t="str">
        <f>IF(OR(B22="",LEN(TRIM(C22))=0),"要求未設定",IF(OR(D22="",D22="未確認"),"未確認",IF(COUNTIFS(評価項目・基準!$A$20:$A$24,D22)=0,"結果が不正",IF(LEN(TRIM(E22))=0,"根拠未入力",IF(OR(LEN(TRIM(F22))=0,NOT(ISNUMBER(G22))),"担当・日付未入力",IF(G22&lt;=0,"日付を確認",IF(OR(D22="条件付き",D22="不適合"),IF(LEN(TRIM(H22))=0,"対応ID未入力",IF(COUNTIFS($A$41:$A$50,H22)&lt;&gt;1,"対応IDを確認",IF(INDEX($J$41:$J$50,MATCH(H22,$A$41:$A$50,0))="完了","記入済み",IF(OR(INDEX($J$41:$J$50,MATCH(H22,$A$41:$A$50,0))="未着手",INDEX($J$41:$J$50,MATCH(H22,$A$41:$A$50,0))="対応中",INDEX($J$41:$J$50,MATCH(H22,$A$41:$A$50,0))="再提出待ち",INDEX($J$41:$J$50,MATCH(H22,$A$41:$A$50,0))="再確認待ち",INDEX($J$41:$J$50,MATCH(H22,$A$41:$A$50,0))="期限超過"),"記入済み","対応記録を確認")))),"記入済み")))))))</f>
        <v>記入済み</v>
      </c>
      <c r="J22" s="1"/>
    </row>
    <row r="23" spans="1:10" ht="72" customHeight="1">
      <c r="A23" s="56" t="str">
        <f>評価項目・基準!A17</f>
        <v>P10</v>
      </c>
      <c r="B23" s="52" t="str">
        <f>IF(評価項目・基準!B17="","",評価項目・基準!B17)</f>
        <v>実績・前回指摘</v>
      </c>
      <c r="C23" s="36" t="s">
        <v>85</v>
      </c>
      <c r="D23" s="36" t="s">
        <v>15</v>
      </c>
      <c r="E23" s="36" t="s">
        <v>86</v>
      </c>
      <c r="F23" s="36" t="s">
        <v>71</v>
      </c>
      <c r="G23" s="37">
        <v>46303</v>
      </c>
      <c r="H23" s="36" t="s">
        <v>82</v>
      </c>
      <c r="I23" s="45" t="str">
        <f ca="1">IF(OR(B23="",LEN(TRIM(C23))=0),"要求未設定",IF(OR(D23="",D23="未確認"),"未確認",IF(COUNTIFS(評価項目・基準!$A$20:$A$24,D23)=0,"結果が不正",IF(LEN(TRIM(E23))=0,"根拠未入力",IF(OR(LEN(TRIM(F23))=0,NOT(ISNUMBER(G23))),"担当・日付未入力",IF(G23&lt;=0,"日付を確認",IF(OR(D23="条件付き",D23="不適合"),IF(LEN(TRIM(H23))=0,"対応ID未入力",IF(COUNTIFS($A$41:$A$50,H23)&lt;&gt;1,"対応IDを確認",IF(INDEX($J$41:$J$50,MATCH(H23,$A$41:$A$50,0))="完了","記入済み",IF(OR(INDEX($J$41:$J$50,MATCH(H23,$A$41:$A$50,0))="未着手",INDEX($J$41:$J$50,MATCH(H23,$A$41:$A$50,0))="対応中",INDEX($J$41:$J$50,MATCH(H23,$A$41:$A$50,0))="再提出待ち",INDEX($J$41:$J$50,MATCH(H23,$A$41:$A$50,0))="再確認待ち",INDEX($J$41:$J$50,MATCH(H23,$A$41:$A$50,0))="期限超過"),"記入済み","対応記録を確認")))),"記入済み")))))))</f>
        <v>記入済み</v>
      </c>
      <c r="J23" s="1"/>
    </row>
    <row r="24" spans="1:10" ht="58.05" customHeight="1">
      <c r="A24" s="1" t="s">
        <v>36</v>
      </c>
      <c r="B24" s="1"/>
      <c r="C24" s="6" t="s">
        <v>37</v>
      </c>
      <c r="D24" s="33" t="s">
        <v>216</v>
      </c>
      <c r="E24" s="33" t="s">
        <v>87</v>
      </c>
      <c r="F24" s="1"/>
      <c r="G24" s="1"/>
      <c r="H24" s="1"/>
      <c r="I24" s="1"/>
      <c r="J24" s="1"/>
    </row>
    <row r="25" spans="1:10" ht="25.9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5.95" customHeight="1">
      <c r="A26" s="16" t="s">
        <v>38</v>
      </c>
      <c r="B26" s="3"/>
      <c r="C26" s="3"/>
      <c r="D26" s="3"/>
      <c r="E26" s="3"/>
      <c r="F26" s="3"/>
      <c r="G26" s="3"/>
      <c r="H26" s="3"/>
      <c r="I26" s="3"/>
      <c r="J26" s="1"/>
    </row>
    <row r="27" spans="1:10" ht="25.95" customHeight="1">
      <c r="A27" s="1" t="s">
        <v>23</v>
      </c>
      <c r="B27" s="1"/>
      <c r="C27" s="41">
        <v>46303</v>
      </c>
      <c r="D27" s="1"/>
      <c r="E27" s="1"/>
      <c r="F27" s="1" t="s">
        <v>39</v>
      </c>
      <c r="G27" s="41">
        <v>46478</v>
      </c>
      <c r="H27" s="1"/>
      <c r="I27" s="1"/>
      <c r="J27" s="1"/>
    </row>
    <row r="28" spans="1:10" ht="42" customHeight="1">
      <c r="A28" s="1" t="s">
        <v>40</v>
      </c>
      <c r="B28" s="1"/>
      <c r="C28" s="55" t="s">
        <v>215</v>
      </c>
      <c r="D28" s="1"/>
      <c r="E28" s="1"/>
      <c r="F28" s="1" t="s">
        <v>41</v>
      </c>
      <c r="G28" s="33" t="s">
        <v>88</v>
      </c>
      <c r="H28" s="1"/>
      <c r="I28" s="1"/>
      <c r="J28" s="1"/>
    </row>
    <row r="29" spans="1:10" ht="60" customHeight="1">
      <c r="A29" s="1" t="s">
        <v>42</v>
      </c>
      <c r="B29" s="1"/>
      <c r="C29" s="33" t="s">
        <v>89</v>
      </c>
      <c r="D29" s="1"/>
      <c r="E29" s="1"/>
      <c r="F29" s="1"/>
      <c r="G29" s="1"/>
      <c r="H29" s="1"/>
      <c r="I29" s="1"/>
      <c r="J29" s="1"/>
    </row>
    <row r="30" spans="1:10" ht="60" customHeight="1">
      <c r="A30" s="1" t="s">
        <v>43</v>
      </c>
      <c r="B30" s="1"/>
      <c r="C30" s="33" t="s">
        <v>90</v>
      </c>
      <c r="D30" s="1"/>
      <c r="E30" s="1"/>
      <c r="F30" s="1"/>
      <c r="G30" s="1"/>
      <c r="H30" s="1"/>
      <c r="I30" s="1"/>
      <c r="J30" s="1"/>
    </row>
    <row r="31" spans="1:10" ht="60" customHeight="1">
      <c r="A31" s="1" t="s">
        <v>44</v>
      </c>
      <c r="B31" s="1"/>
      <c r="C31" s="33" t="s">
        <v>91</v>
      </c>
      <c r="D31" s="1"/>
      <c r="E31" s="1"/>
      <c r="F31" s="1"/>
      <c r="G31" s="1"/>
      <c r="H31" s="1"/>
      <c r="I31" s="1"/>
      <c r="J31" s="1"/>
    </row>
    <row r="32" spans="1:10" ht="60" customHeight="1">
      <c r="A32" s="1" t="s">
        <v>45</v>
      </c>
      <c r="B32" s="1"/>
      <c r="C32" s="33" t="s">
        <v>92</v>
      </c>
      <c r="D32" s="1"/>
      <c r="E32" s="1"/>
      <c r="F32" s="1"/>
      <c r="G32" s="1"/>
      <c r="H32" s="1"/>
      <c r="I32" s="1"/>
      <c r="J32" s="1"/>
    </row>
    <row r="33" spans="1:10" ht="37.950000000000003" customHeight="1">
      <c r="A33" s="1" t="s">
        <v>46</v>
      </c>
      <c r="B33" s="1"/>
      <c r="C33" s="48" t="str">
        <f ca="1">IF(OR(LEN(TRIM(C5))=0,LEN(TRIM(C6))=0,LEN(TRIM(C7))=0,LEN(TRIM(C8))=0,LEN(TRIM(C9))=0,LEN(TRIM(G8))=0,G9="",NOT(ISNUMBER(G6)),NOT(ISNUMBER(G7))),"基本情報を記入",IF(OR(G6&lt;=0,G7&lt;=0),"基本情報の日付を確認",IF(AND(G5&lt;&gt;"新規選定",G5&lt;&gt;"再評価"),"評価区分を確認",IF(OR(AND(D24&lt;&gt;"なし",D24&lt;&gt;"要確認",D24&lt;&gt;"重大な問題あり"),LEN(TRIM(E24))=0),"重大事項を確認",IF(OR(NOT(ISNUMBER(C27)),NOT(ISNUMBER(G27)),LEN(TRIM(C29))=0,LEN(TRIM(C30))=0,LEN(TRIM(C31))=0,LEN(TRIM(C32))=0),"判断・次回確認を記入",IF(OR(C27&lt;=0,G27&lt;=0),"確認日・次回日を確認",IF(AND(C28&lt;&gt;"新規採用",C28&lt;&gt;"条件付き採用",C28&lt;&gt;"継続",C28&lt;&gt;"条件付き継続",C28&lt;&gt;"保留",C28&lt;&gt;"不採用・停止"),"取引判断を確認",IF(OR(AND(G5="新規選定",OR(C28="継続",C28="条件付き継続")),AND(G5="再評価",OR(C28="新規採用",C28="条件付き採用"))),"区分と取引判断を確認",IF(OR(I11&gt;0,C52&gt;0),"入力不備を確認",IF(AND(OR(I10&gt;0,C11&gt;0,G10&gt;0,D24&lt;&gt;"なし"),OR(C28="新規採用",C28="継続")),"未解決項目と判断を確認",IF(OR(G10&gt;0,G38&gt;0,D24&lt;&gt;"なし"),"判断記録済み・対応継続","判断記録済み")))))))))))</f>
        <v>判断記録済み・対応継続</v>
      </c>
      <c r="D33" s="1"/>
      <c r="E33" s="1"/>
      <c r="F33" s="1"/>
      <c r="G33" s="1"/>
      <c r="H33" s="1"/>
      <c r="I33" s="1"/>
      <c r="J33" s="1"/>
    </row>
    <row r="34" spans="1:10" ht="25.95" customHeight="1">
      <c r="A34" s="1" t="s">
        <v>47</v>
      </c>
      <c r="B34" s="1"/>
      <c r="C34" s="1"/>
      <c r="D34" s="1"/>
      <c r="E34" s="1"/>
      <c r="F34" s="1"/>
      <c r="G34" s="1"/>
      <c r="H34" s="1"/>
      <c r="I34" s="1"/>
      <c r="J34" s="1"/>
    </row>
    <row r="35" spans="1:10" ht="25.95" customHeight="1">
      <c r="A35" s="17" t="s">
        <v>48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5.9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25.95" customHeight="1">
      <c r="A37" s="16" t="s">
        <v>49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25.95" customHeight="1">
      <c r="A38" s="1" t="s">
        <v>50</v>
      </c>
      <c r="B38" s="1"/>
      <c r="C38" s="54">
        <f ca="1">TODAY()</f>
        <v>46303</v>
      </c>
      <c r="D38" s="1"/>
      <c r="E38" s="1"/>
      <c r="F38" s="47" t="s">
        <v>51</v>
      </c>
      <c r="G38" s="46">
        <f ca="1">COUNTIFS(A41:A50,"&lt;&gt;")-COUNTIFS(J41:J50,"完了")</f>
        <v>1</v>
      </c>
      <c r="H38" s="47" t="s">
        <v>52</v>
      </c>
      <c r="I38" s="46">
        <f ca="1">COUNTIFS(J41:J50,"期限超過")</f>
        <v>0</v>
      </c>
      <c r="J38" s="1"/>
    </row>
    <row r="39" spans="1:10" ht="25.95" customHeight="1">
      <c r="A39" s="1" t="s">
        <v>53</v>
      </c>
      <c r="B39" s="1"/>
      <c r="C39" s="1"/>
      <c r="D39" s="1"/>
      <c r="E39" s="1"/>
      <c r="F39" s="1"/>
      <c r="G39" s="1"/>
      <c r="H39" s="1"/>
      <c r="I39" s="1"/>
      <c r="J39" s="1"/>
    </row>
    <row r="40" spans="1:10" ht="40.049999999999997" customHeight="1">
      <c r="A40" s="50" t="s">
        <v>24</v>
      </c>
      <c r="B40" s="35" t="s">
        <v>54</v>
      </c>
      <c r="C40" s="35" t="s">
        <v>55</v>
      </c>
      <c r="D40" s="35" t="s">
        <v>56</v>
      </c>
      <c r="E40" s="35" t="s">
        <v>57</v>
      </c>
      <c r="F40" s="35" t="s">
        <v>58</v>
      </c>
      <c r="G40" s="35" t="s">
        <v>59</v>
      </c>
      <c r="H40" s="35" t="s">
        <v>60</v>
      </c>
      <c r="I40" s="35" t="s">
        <v>61</v>
      </c>
      <c r="J40" s="51" t="s">
        <v>62</v>
      </c>
    </row>
    <row r="41" spans="1:10" ht="66" customHeight="1">
      <c r="A41" s="38" t="s">
        <v>82</v>
      </c>
      <c r="B41" s="33" t="s">
        <v>93</v>
      </c>
      <c r="C41" s="33" t="s">
        <v>94</v>
      </c>
      <c r="D41" s="33" t="s">
        <v>70</v>
      </c>
      <c r="E41" s="40">
        <v>46315</v>
      </c>
      <c r="F41" s="33" t="s">
        <v>218</v>
      </c>
      <c r="G41" s="33"/>
      <c r="H41" s="33"/>
      <c r="I41" s="40"/>
      <c r="J41" s="34" t="str">
        <f ca="1">IF(COUNTA(A41:I41)=0,"",IF(LEN(TRIM(A41))=0,"対応ID未入力",IF(COUNTIFS($A$41:$A$50,A41)&lt;&gt;1,"ID重複",IF(OR(LEN(TRIM(B41))=0,LEN(TRIM(C41))=0,LEN(TRIM(D41))=0,NOT(ISNUMBER(E41))),"担当・期限等未入力",IF(E41&lt;=0,"期限を確認",IF(COUNTIFS(評価項目・基準!$A$28:$A$32,F41)=0,"進捗を確認",IF(F41="完了",IF(OR(LEN(TRIM(G41))=0,LEN(TRIM(H41))=0,NOT(ISNUMBER(I41))),"完了根拠等未入力",IF(I41&lt;=0,"再確認日を確認","完了")),IF(E41&lt;$C$38,"期限超過",F41))))))))</f>
        <v>再確認待ち</v>
      </c>
    </row>
    <row r="42" spans="1:10" ht="66" customHeight="1">
      <c r="A42" s="38"/>
      <c r="B42" s="33"/>
      <c r="C42" s="33"/>
      <c r="D42" s="33"/>
      <c r="E42" s="40"/>
      <c r="F42" s="33"/>
      <c r="G42" s="33"/>
      <c r="H42" s="33"/>
      <c r="I42" s="40"/>
      <c r="J42" s="34" t="str">
        <f>IF(COUNTA(A42:I42)=0,"",IF(LEN(TRIM(A42))=0,"対応ID未入力",IF(COUNTIFS($A$41:$A$50,A42)&lt;&gt;1,"ID重複",IF(OR(LEN(TRIM(B42))=0,LEN(TRIM(C42))=0,LEN(TRIM(D42))=0,NOT(ISNUMBER(E42))),"担当・期限等未入力",IF(E42&lt;=0,"期限を確認",IF(COUNTIFS(評価項目・基準!$A$28:$A$32,F42)=0,"進捗を確認",IF(F42="完了",IF(OR(LEN(TRIM(G42))=0,LEN(TRIM(H42))=0,NOT(ISNUMBER(I42))),"完了根拠等未入力",IF(I42&lt;=0,"再確認日を確認","完了")),IF(E42&lt;$C$38,"期限超過",F42))))))))</f>
        <v/>
      </c>
    </row>
    <row r="43" spans="1:10" ht="66" customHeight="1">
      <c r="A43" s="38"/>
      <c r="B43" s="33"/>
      <c r="C43" s="33"/>
      <c r="D43" s="33"/>
      <c r="E43" s="40"/>
      <c r="F43" s="33"/>
      <c r="G43" s="33"/>
      <c r="H43" s="33"/>
      <c r="I43" s="40"/>
      <c r="J43" s="34" t="str">
        <f>IF(COUNTA(A43:I43)=0,"",IF(LEN(TRIM(A43))=0,"対応ID未入力",IF(COUNTIFS($A$41:$A$50,A43)&lt;&gt;1,"ID重複",IF(OR(LEN(TRIM(B43))=0,LEN(TRIM(C43))=0,LEN(TRIM(D43))=0,NOT(ISNUMBER(E43))),"担当・期限等未入力",IF(E43&lt;=0,"期限を確認",IF(COUNTIFS(評価項目・基準!$A$28:$A$32,F43)=0,"進捗を確認",IF(F43="完了",IF(OR(LEN(TRIM(G43))=0,LEN(TRIM(H43))=0,NOT(ISNUMBER(I43))),"完了根拠等未入力",IF(I43&lt;=0,"再確認日を確認","完了")),IF(E43&lt;$C$38,"期限超過",F43))))))))</f>
        <v/>
      </c>
    </row>
    <row r="44" spans="1:10" ht="66" customHeight="1">
      <c r="A44" s="38"/>
      <c r="B44" s="33"/>
      <c r="C44" s="33"/>
      <c r="D44" s="33"/>
      <c r="E44" s="40"/>
      <c r="F44" s="33"/>
      <c r="G44" s="33"/>
      <c r="H44" s="33"/>
      <c r="I44" s="40"/>
      <c r="J44" s="34" t="str">
        <f>IF(COUNTA(A44:I44)=0,"",IF(LEN(TRIM(A44))=0,"対応ID未入力",IF(COUNTIFS($A$41:$A$50,A44)&lt;&gt;1,"ID重複",IF(OR(LEN(TRIM(B44))=0,LEN(TRIM(C44))=0,LEN(TRIM(D44))=0,NOT(ISNUMBER(E44))),"担当・期限等未入力",IF(E44&lt;=0,"期限を確認",IF(COUNTIFS(評価項目・基準!$A$28:$A$32,F44)=0,"進捗を確認",IF(F44="完了",IF(OR(LEN(TRIM(G44))=0,LEN(TRIM(H44))=0,NOT(ISNUMBER(I44))),"完了根拠等未入力",IF(I44&lt;=0,"再確認日を確認","完了")),IF(E44&lt;$C$38,"期限超過",F44))))))))</f>
        <v/>
      </c>
    </row>
    <row r="45" spans="1:10" ht="66" customHeight="1">
      <c r="A45" s="38"/>
      <c r="B45" s="33"/>
      <c r="C45" s="33"/>
      <c r="D45" s="33"/>
      <c r="E45" s="40"/>
      <c r="F45" s="33"/>
      <c r="G45" s="33"/>
      <c r="H45" s="33"/>
      <c r="I45" s="40"/>
      <c r="J45" s="34" t="str">
        <f>IF(COUNTA(A45:I45)=0,"",IF(LEN(TRIM(A45))=0,"対応ID未入力",IF(COUNTIFS($A$41:$A$50,A45)&lt;&gt;1,"ID重複",IF(OR(LEN(TRIM(B45))=0,LEN(TRIM(C45))=0,LEN(TRIM(D45))=0,NOT(ISNUMBER(E45))),"担当・期限等未入力",IF(E45&lt;=0,"期限を確認",IF(COUNTIFS(評価項目・基準!$A$28:$A$32,F45)=0,"進捗を確認",IF(F45="完了",IF(OR(LEN(TRIM(G45))=0,LEN(TRIM(H45))=0,NOT(ISNUMBER(I45))),"完了根拠等未入力",IF(I45&lt;=0,"再確認日を確認","完了")),IF(E45&lt;$C$38,"期限超過",F45))))))))</f>
        <v/>
      </c>
    </row>
    <row r="46" spans="1:10" ht="66" customHeight="1">
      <c r="A46" s="38"/>
      <c r="B46" s="33"/>
      <c r="C46" s="33"/>
      <c r="D46" s="33"/>
      <c r="E46" s="40"/>
      <c r="F46" s="33"/>
      <c r="G46" s="33"/>
      <c r="H46" s="33"/>
      <c r="I46" s="40"/>
      <c r="J46" s="34" t="str">
        <f>IF(COUNTA(A46:I46)=0,"",IF(LEN(TRIM(A46))=0,"対応ID未入力",IF(COUNTIFS($A$41:$A$50,A46)&lt;&gt;1,"ID重複",IF(OR(LEN(TRIM(B46))=0,LEN(TRIM(C46))=0,LEN(TRIM(D46))=0,NOT(ISNUMBER(E46))),"担当・期限等未入力",IF(E46&lt;=0,"期限を確認",IF(COUNTIFS(評価項目・基準!$A$28:$A$32,F46)=0,"進捗を確認",IF(F46="完了",IF(OR(LEN(TRIM(G46))=0,LEN(TRIM(H46))=0,NOT(ISNUMBER(I46))),"完了根拠等未入力",IF(I46&lt;=0,"再確認日を確認","完了")),IF(E46&lt;$C$38,"期限超過",F46))))))))</f>
        <v/>
      </c>
    </row>
    <row r="47" spans="1:10" ht="66" customHeight="1">
      <c r="A47" s="38"/>
      <c r="B47" s="33"/>
      <c r="C47" s="33"/>
      <c r="D47" s="33"/>
      <c r="E47" s="40"/>
      <c r="F47" s="33"/>
      <c r="G47" s="33"/>
      <c r="H47" s="33"/>
      <c r="I47" s="40"/>
      <c r="J47" s="34" t="str">
        <f>IF(COUNTA(A47:I47)=0,"",IF(LEN(TRIM(A47))=0,"対応ID未入力",IF(COUNTIFS($A$41:$A$50,A47)&lt;&gt;1,"ID重複",IF(OR(LEN(TRIM(B47))=0,LEN(TRIM(C47))=0,LEN(TRIM(D47))=0,NOT(ISNUMBER(E47))),"担当・期限等未入力",IF(E47&lt;=0,"期限を確認",IF(COUNTIFS(評価項目・基準!$A$28:$A$32,F47)=0,"進捗を確認",IF(F47="完了",IF(OR(LEN(TRIM(G47))=0,LEN(TRIM(H47))=0,NOT(ISNUMBER(I47))),"完了根拠等未入力",IF(I47&lt;=0,"再確認日を確認","完了")),IF(E47&lt;$C$38,"期限超過",F47))))))))</f>
        <v/>
      </c>
    </row>
    <row r="48" spans="1:10" ht="66" customHeight="1">
      <c r="A48" s="38"/>
      <c r="B48" s="33"/>
      <c r="C48" s="33"/>
      <c r="D48" s="33"/>
      <c r="E48" s="40"/>
      <c r="F48" s="33"/>
      <c r="G48" s="33"/>
      <c r="H48" s="33"/>
      <c r="I48" s="40"/>
      <c r="J48" s="34" t="str">
        <f>IF(COUNTA(A48:I48)=0,"",IF(LEN(TRIM(A48))=0,"対応ID未入力",IF(COUNTIFS($A$41:$A$50,A48)&lt;&gt;1,"ID重複",IF(OR(LEN(TRIM(B48))=0,LEN(TRIM(C48))=0,LEN(TRIM(D48))=0,NOT(ISNUMBER(E48))),"担当・期限等未入力",IF(E48&lt;=0,"期限を確認",IF(COUNTIFS(評価項目・基準!$A$28:$A$32,F48)=0,"進捗を確認",IF(F48="完了",IF(OR(LEN(TRIM(G48))=0,LEN(TRIM(H48))=0,NOT(ISNUMBER(I48))),"完了根拠等未入力",IF(I48&lt;=0,"再確認日を確認","完了")),IF(E48&lt;$C$38,"期限超過",F48))))))))</f>
        <v/>
      </c>
    </row>
    <row r="49" spans="1:10" ht="66" customHeight="1">
      <c r="A49" s="38"/>
      <c r="B49" s="33"/>
      <c r="C49" s="33"/>
      <c r="D49" s="33"/>
      <c r="E49" s="40"/>
      <c r="F49" s="33"/>
      <c r="G49" s="33"/>
      <c r="H49" s="33"/>
      <c r="I49" s="40"/>
      <c r="J49" s="34" t="str">
        <f>IF(COUNTA(A49:I49)=0,"",IF(LEN(TRIM(A49))=0,"対応ID未入力",IF(COUNTIFS($A$41:$A$50,A49)&lt;&gt;1,"ID重複",IF(OR(LEN(TRIM(B49))=0,LEN(TRIM(C49))=0,LEN(TRIM(D49))=0,NOT(ISNUMBER(E49))),"担当・期限等未入力",IF(E49&lt;=0,"期限を確認",IF(COUNTIFS(評価項目・基準!$A$28:$A$32,F49)=0,"進捗を確認",IF(F49="完了",IF(OR(LEN(TRIM(G49))=0,LEN(TRIM(H49))=0,NOT(ISNUMBER(I49))),"完了根拠等未入力",IF(I49&lt;=0,"再確認日を確認","完了")),IF(E49&lt;$C$38,"期限超過",F49))))))))</f>
        <v/>
      </c>
    </row>
    <row r="50" spans="1:10" ht="66" customHeight="1">
      <c r="A50" s="53"/>
      <c r="B50" s="36"/>
      <c r="C50" s="36"/>
      <c r="D50" s="36"/>
      <c r="E50" s="37"/>
      <c r="F50" s="36"/>
      <c r="G50" s="36"/>
      <c r="H50" s="36"/>
      <c r="I50" s="37"/>
      <c r="J50" s="45" t="str">
        <f>IF(COUNTA(A50:I50)=0,"",IF(LEN(TRIM(A50))=0,"対応ID未入力",IF(COUNTIFS($A$41:$A$50,A50)&lt;&gt;1,"ID重複",IF(OR(LEN(TRIM(B50))=0,LEN(TRIM(C50))=0,LEN(TRIM(D50))=0,NOT(ISNUMBER(E50))),"担当・期限等未入力",IF(E50&lt;=0,"期限を確認",IF(COUNTIFS(評価項目・基準!$A$28:$A$32,F50)=0,"進捗を確認",IF(F50="完了",IF(OR(LEN(TRIM(G50))=0,LEN(TRIM(H50))=0,NOT(ISNUMBER(I50))),"完了根拠等未入力",IF(I50&lt;=0,"再確認日を確認","完了")),IF(E50&lt;$C$38,"期限超過",F50))))))))</f>
        <v/>
      </c>
    </row>
    <row r="51" spans="1:10" ht="25.9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25.95" customHeight="1">
      <c r="A52" s="1" t="s">
        <v>63</v>
      </c>
      <c r="B52" s="1"/>
      <c r="C52" s="46">
        <f ca="1">SUMPRODUCT(--(J41:J50&lt;&gt;""))-COUNTIFS(J41:J50,"完了")-COUNTIFS(J41:J50,"未着手")-COUNTIFS(J41:J50,"対応中")-COUNTIFS(J41:J50,"再提出待ち")-COUNTIFS(J41:J50,"再確認待ち")-COUNTIFS(J41:J50,"期限超過")</f>
        <v>0</v>
      </c>
      <c r="D52" s="1"/>
      <c r="E52" s="1"/>
      <c r="F52" s="1"/>
      <c r="G52" s="1"/>
      <c r="H52" s="1"/>
      <c r="I52" s="1"/>
      <c r="J52" s="1"/>
    </row>
    <row r="53" spans="1:10" ht="25.9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25.95" customHeight="1">
      <c r="A54" s="1" t="s">
        <v>64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ht="25.9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</sheetData>
  <phoneticPr fontId="8"/>
  <conditionalFormatting sqref="C33">
    <cfRule type="expression" dxfId="4" priority="5">
      <formula>AND($C$33&lt;&gt;"判断記録済み",$C$33&lt;&gt;"判断記録済み・対応継続")</formula>
    </cfRule>
  </conditionalFormatting>
  <conditionalFormatting sqref="D14:D23">
    <cfRule type="containsText" dxfId="3" priority="2" operator="containsText" text="不適合"/>
    <cfRule type="containsText" dxfId="2" priority="3" operator="containsText" text="条件付き"/>
  </conditionalFormatting>
  <conditionalFormatting sqref="I14:I23">
    <cfRule type="expression" dxfId="1" priority="1">
      <formula>AND($I14&lt;&gt;"記入済み",$I14&lt;&gt;"未確認")</formula>
    </cfRule>
  </conditionalFormatting>
  <conditionalFormatting sqref="J41:J50">
    <cfRule type="expression" dxfId="0" priority="4">
      <formula>AND($J41&lt;&gt;"",$J41&lt;&gt;"完了",$J41&lt;&gt;"未着手",$J41&lt;&gt;"対応中",$J41&lt;&gt;"再提出待ち",$J41&lt;&gt;"再確認待ち")</formula>
    </cfRule>
  </conditionalFormatting>
  <dataValidations count="5">
    <dataValidation type="list" sqref="G5" xr:uid="{00000000-0002-0000-0100-000000000000}">
      <formula1>"新規選定,再評価"</formula1>
    </dataValidation>
    <dataValidation type="list" sqref="D14:D23" xr:uid="{00000000-0002-0000-0100-000001000000}">
      <formula1>"適合,条件付き,不適合,未確認,対象外"</formula1>
    </dataValidation>
    <dataValidation type="list" sqref="D24" xr:uid="{00000000-0002-0000-0100-000002000000}">
      <formula1>"未確認,なし,要確認,重大な問題あり"</formula1>
    </dataValidation>
    <dataValidation type="list" sqref="C28" xr:uid="{00000000-0002-0000-0100-000003000000}">
      <formula1>"新規採用,条件付き採用,継続,条件付き継続,保留,不採用・停止"</formula1>
    </dataValidation>
    <dataValidation type="list" sqref="F41:F50" xr:uid="{00000000-0002-0000-0100-000004000000}">
      <formula1>"未着手,対応中,再提出待ち,再確認待ち,完了"</formula1>
    </dataValidation>
  </dataValidations>
  <hyperlinks>
    <hyperlink ref="A35" r:id="rId1" xr:uid="{00000000-0004-0000-0100-000000000000}"/>
  </hyperlinks>
  <printOptions horizontalCentered="1"/>
  <pageMargins left="0.25" right="0.25" top="0.35" bottom="0.35" header="0.15" footer="0.15"/>
  <pageSetup paperSize="8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6C6D"/>
    <pageSetUpPr fitToPage="1"/>
  </sheetPr>
  <dimension ref="A1:D39"/>
  <sheetViews>
    <sheetView showGridLines="0" tabSelected="1" workbookViewId="0">
      <pane ySplit="7" topLeftCell="A33" activePane="bottomLeft" state="frozen"/>
      <selection pane="bottomLeft" activeCell="A34" sqref="A34:C38"/>
    </sheetView>
  </sheetViews>
  <sheetFormatPr defaultRowHeight="13.8"/>
  <cols>
    <col min="1" max="1" width="13" customWidth="1"/>
    <col min="2" max="2" width="25" customWidth="1"/>
    <col min="3" max="3" width="68" customWidth="1"/>
    <col min="4" max="4" width="53" customWidth="1"/>
  </cols>
  <sheetData>
    <row r="1" spans="1:4" ht="25.95" customHeight="1">
      <c r="A1" s="1"/>
      <c r="B1" s="1"/>
      <c r="C1" s="1"/>
      <c r="D1" s="1"/>
    </row>
    <row r="2" spans="1:4" ht="25.95" customHeight="1">
      <c r="A2" s="2" t="s">
        <v>96</v>
      </c>
      <c r="B2" s="1"/>
      <c r="C2" s="1"/>
      <c r="D2" s="1"/>
    </row>
    <row r="3" spans="1:4" ht="25.95" customHeight="1">
      <c r="A3" s="31"/>
      <c r="B3" s="31"/>
      <c r="C3" s="31"/>
      <c r="D3" s="3"/>
    </row>
    <row r="4" spans="1:4" ht="25.95" customHeight="1">
      <c r="A4" s="20" t="s">
        <v>11</v>
      </c>
      <c r="B4" s="20"/>
      <c r="C4" s="55" t="s">
        <v>97</v>
      </c>
      <c r="D4" s="1"/>
    </row>
    <row r="5" spans="1:4" ht="25.95" customHeight="1">
      <c r="A5" s="20" t="s">
        <v>98</v>
      </c>
      <c r="B5" s="20"/>
      <c r="C5" s="20"/>
      <c r="D5" s="1"/>
    </row>
    <row r="6" spans="1:4" ht="25.95" customHeight="1">
      <c r="A6" s="1"/>
      <c r="B6" s="1"/>
      <c r="C6" s="1"/>
      <c r="D6" s="1"/>
    </row>
    <row r="7" spans="1:4" ht="25.95" customHeight="1">
      <c r="A7" s="50" t="s">
        <v>18</v>
      </c>
      <c r="B7" s="35" t="s">
        <v>19</v>
      </c>
      <c r="C7" s="35" t="s">
        <v>99</v>
      </c>
      <c r="D7" s="51" t="s">
        <v>100</v>
      </c>
    </row>
    <row r="8" spans="1:4" ht="63" customHeight="1">
      <c r="A8" s="39" t="s">
        <v>101</v>
      </c>
      <c r="B8" s="33" t="s">
        <v>102</v>
      </c>
      <c r="C8" s="44" t="s">
        <v>26</v>
      </c>
      <c r="D8" s="58" t="s">
        <v>103</v>
      </c>
    </row>
    <row r="9" spans="1:4" ht="63" customHeight="1">
      <c r="A9" s="39" t="s">
        <v>104</v>
      </c>
      <c r="B9" s="33" t="s">
        <v>105</v>
      </c>
      <c r="C9" s="44" t="s">
        <v>27</v>
      </c>
      <c r="D9" s="58" t="s">
        <v>106</v>
      </c>
    </row>
    <row r="10" spans="1:4" ht="63" customHeight="1">
      <c r="A10" s="39" t="s">
        <v>107</v>
      </c>
      <c r="B10" s="33" t="s">
        <v>108</v>
      </c>
      <c r="C10" s="44" t="s">
        <v>28</v>
      </c>
      <c r="D10" s="58" t="s">
        <v>109</v>
      </c>
    </row>
    <row r="11" spans="1:4" ht="63" customHeight="1">
      <c r="A11" s="39" t="s">
        <v>110</v>
      </c>
      <c r="B11" s="33" t="s">
        <v>111</v>
      </c>
      <c r="C11" s="44" t="s">
        <v>29</v>
      </c>
      <c r="D11" s="58" t="s">
        <v>112</v>
      </c>
    </row>
    <row r="12" spans="1:4" ht="63" customHeight="1">
      <c r="A12" s="39" t="s">
        <v>113</v>
      </c>
      <c r="B12" s="33" t="s">
        <v>114</v>
      </c>
      <c r="C12" s="44" t="s">
        <v>30</v>
      </c>
      <c r="D12" s="58" t="s">
        <v>115</v>
      </c>
    </row>
    <row r="13" spans="1:4" ht="63" customHeight="1">
      <c r="A13" s="39" t="s">
        <v>116</v>
      </c>
      <c r="B13" s="33" t="s">
        <v>117</v>
      </c>
      <c r="C13" s="44" t="s">
        <v>31</v>
      </c>
      <c r="D13" s="58" t="s">
        <v>118</v>
      </c>
    </row>
    <row r="14" spans="1:4" ht="63" customHeight="1">
      <c r="A14" s="39" t="s">
        <v>119</v>
      </c>
      <c r="B14" s="33" t="s">
        <v>120</v>
      </c>
      <c r="C14" s="44" t="s">
        <v>32</v>
      </c>
      <c r="D14" s="58" t="s">
        <v>121</v>
      </c>
    </row>
    <row r="15" spans="1:4" ht="63" customHeight="1">
      <c r="A15" s="39" t="s">
        <v>122</v>
      </c>
      <c r="B15" s="33" t="s">
        <v>123</v>
      </c>
      <c r="C15" s="44" t="s">
        <v>33</v>
      </c>
      <c r="D15" s="58" t="s">
        <v>124</v>
      </c>
    </row>
    <row r="16" spans="1:4" ht="63" customHeight="1">
      <c r="A16" s="39" t="s">
        <v>125</v>
      </c>
      <c r="B16" s="33" t="s">
        <v>126</v>
      </c>
      <c r="C16" s="44" t="s">
        <v>34</v>
      </c>
      <c r="D16" s="58" t="s">
        <v>127</v>
      </c>
    </row>
    <row r="17" spans="1:4" ht="63" customHeight="1">
      <c r="A17" s="56" t="s">
        <v>128</v>
      </c>
      <c r="B17" s="36" t="s">
        <v>129</v>
      </c>
      <c r="C17" s="52" t="s">
        <v>35</v>
      </c>
      <c r="D17" s="62" t="s">
        <v>130</v>
      </c>
    </row>
    <row r="18" spans="1:4" ht="25.95" customHeight="1">
      <c r="A18" s="1"/>
      <c r="B18" s="1"/>
      <c r="C18" s="1"/>
      <c r="D18" s="1"/>
    </row>
    <row r="19" spans="1:4" ht="25.95" customHeight="1">
      <c r="A19" s="8" t="s">
        <v>131</v>
      </c>
      <c r="B19" s="1"/>
      <c r="C19" s="1"/>
      <c r="D19" s="1"/>
    </row>
    <row r="20" spans="1:4" ht="42" customHeight="1">
      <c r="A20" s="60" t="s">
        <v>73</v>
      </c>
      <c r="B20" s="57"/>
      <c r="C20" s="59" t="s">
        <v>132</v>
      </c>
      <c r="D20" s="1"/>
    </row>
    <row r="21" spans="1:4" ht="42" customHeight="1">
      <c r="A21" s="60" t="s">
        <v>15</v>
      </c>
      <c r="B21" s="57"/>
      <c r="C21" s="59" t="s">
        <v>133</v>
      </c>
      <c r="D21" s="1"/>
    </row>
    <row r="22" spans="1:4" ht="42" customHeight="1">
      <c r="A22" s="60" t="s">
        <v>14</v>
      </c>
      <c r="B22" s="57"/>
      <c r="C22" s="59" t="s">
        <v>134</v>
      </c>
      <c r="D22" s="1"/>
    </row>
    <row r="23" spans="1:4" ht="42" customHeight="1">
      <c r="A23" s="60" t="s">
        <v>13</v>
      </c>
      <c r="B23" s="57"/>
      <c r="C23" s="59" t="s">
        <v>135</v>
      </c>
      <c r="D23" s="1"/>
    </row>
    <row r="24" spans="1:4" ht="42" customHeight="1">
      <c r="A24" s="60" t="s">
        <v>16</v>
      </c>
      <c r="B24" s="57"/>
      <c r="C24" s="59" t="s">
        <v>136</v>
      </c>
      <c r="D24" s="1"/>
    </row>
    <row r="25" spans="1:4" ht="25.95" customHeight="1">
      <c r="A25" s="1"/>
      <c r="B25" s="1"/>
      <c r="C25" s="1"/>
      <c r="D25" s="1"/>
    </row>
    <row r="26" spans="1:4" ht="25.95" customHeight="1">
      <c r="A26" s="8" t="s">
        <v>137</v>
      </c>
      <c r="B26" s="1"/>
      <c r="C26" s="1"/>
      <c r="D26" s="1"/>
    </row>
    <row r="27" spans="1:4" ht="25.95" customHeight="1">
      <c r="A27" s="1"/>
      <c r="B27" s="1"/>
      <c r="C27" s="1"/>
      <c r="D27" s="1"/>
    </row>
    <row r="28" spans="1:4" ht="37.950000000000003" customHeight="1">
      <c r="A28" s="60" t="s">
        <v>138</v>
      </c>
      <c r="B28" s="61"/>
      <c r="C28" s="59" t="s">
        <v>139</v>
      </c>
      <c r="D28" s="1"/>
    </row>
    <row r="29" spans="1:4" ht="37.950000000000003" customHeight="1">
      <c r="A29" s="60" t="s">
        <v>140</v>
      </c>
      <c r="B29" s="61"/>
      <c r="C29" s="59" t="s">
        <v>141</v>
      </c>
      <c r="D29" s="1"/>
    </row>
    <row r="30" spans="1:4" ht="37.950000000000003" customHeight="1">
      <c r="A30" s="60" t="s">
        <v>142</v>
      </c>
      <c r="B30" s="61"/>
      <c r="C30" s="59" t="s">
        <v>143</v>
      </c>
      <c r="D30" s="1"/>
    </row>
    <row r="31" spans="1:4" ht="37.950000000000003" customHeight="1">
      <c r="A31" s="60" t="s">
        <v>95</v>
      </c>
      <c r="B31" s="61"/>
      <c r="C31" s="59" t="s">
        <v>144</v>
      </c>
      <c r="D31" s="1"/>
    </row>
    <row r="32" spans="1:4" ht="37.950000000000003" customHeight="1">
      <c r="A32" s="60" t="s">
        <v>145</v>
      </c>
      <c r="B32" s="61"/>
      <c r="C32" s="59" t="s">
        <v>146</v>
      </c>
      <c r="D32" s="1"/>
    </row>
    <row r="33" spans="1:4" ht="25.95" customHeight="1">
      <c r="A33" s="1"/>
      <c r="B33" s="1"/>
      <c r="C33" s="1"/>
      <c r="D33" s="1"/>
    </row>
    <row r="34" spans="1:4" ht="42" customHeight="1">
      <c r="A34" s="60" t="s">
        <v>147</v>
      </c>
      <c r="B34" s="61"/>
      <c r="C34" s="59" t="s">
        <v>148</v>
      </c>
      <c r="D34" s="1"/>
    </row>
    <row r="35" spans="1:4" ht="42" customHeight="1">
      <c r="A35" s="60" t="s">
        <v>149</v>
      </c>
      <c r="B35" s="61"/>
      <c r="C35" s="59" t="s">
        <v>150</v>
      </c>
      <c r="D35" s="1"/>
    </row>
    <row r="36" spans="1:4" ht="42" customHeight="1">
      <c r="A36" s="60" t="s">
        <v>151</v>
      </c>
      <c r="B36" s="61"/>
      <c r="C36" s="59" t="s">
        <v>152</v>
      </c>
      <c r="D36" s="1"/>
    </row>
    <row r="37" spans="1:4" ht="25.95" customHeight="1">
      <c r="A37" s="20" t="s">
        <v>153</v>
      </c>
      <c r="B37" s="20"/>
      <c r="C37" s="32" t="s">
        <v>154</v>
      </c>
      <c r="D37" s="1"/>
    </row>
    <row r="38" spans="1:4" ht="25.95" customHeight="1">
      <c r="A38" s="20" t="s">
        <v>153</v>
      </c>
      <c r="B38" s="20"/>
      <c r="C38" s="32" t="s">
        <v>155</v>
      </c>
      <c r="D38" s="1"/>
    </row>
    <row r="39" spans="1:4" ht="25.95" customHeight="1">
      <c r="A39" s="1"/>
      <c r="B39" s="1"/>
      <c r="C39" s="1"/>
      <c r="D39" s="1"/>
    </row>
  </sheetData>
  <phoneticPr fontId="8"/>
  <hyperlinks>
    <hyperlink ref="C37" r:id="rId1" xr:uid="{00000000-0004-0000-0200-000000000000}"/>
    <hyperlink ref="C38" r:id="rId2" xr:uid="{00000000-0004-0000-0200-000001000000}"/>
  </hyperlinks>
  <printOptions horizontalCentered="1"/>
  <pageMargins left="0.25" right="0.25" top="0.35" bottom="0.35" header="0.15" footer="0.15"/>
  <pageSetup paperSize="9" fitToHeight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4928D"/>
    <pageSetUpPr fitToPage="1"/>
  </sheetPr>
  <dimension ref="A1:C41"/>
  <sheetViews>
    <sheetView showGridLines="0" topLeftCell="A15" workbookViewId="0"/>
  </sheetViews>
  <sheetFormatPr defaultRowHeight="13.8"/>
  <cols>
    <col min="1" max="1" width="28" customWidth="1"/>
    <col min="2" max="2" width="94" customWidth="1"/>
    <col min="3" max="3" width="38" customWidth="1"/>
  </cols>
  <sheetData>
    <row r="1" spans="1:3" ht="25.95" customHeight="1">
      <c r="A1" s="1"/>
      <c r="B1" s="1"/>
      <c r="C1" s="1"/>
    </row>
    <row r="2" spans="1:3" ht="25.95" customHeight="1">
      <c r="A2" s="2" t="s">
        <v>156</v>
      </c>
      <c r="B2" s="1"/>
      <c r="C2" s="1"/>
    </row>
    <row r="3" spans="1:3" ht="25.95" customHeight="1">
      <c r="A3" s="3"/>
      <c r="B3" s="3"/>
      <c r="C3" s="3"/>
    </row>
    <row r="4" spans="1:3" ht="58.05" customHeight="1">
      <c r="A4" s="63" t="s">
        <v>157</v>
      </c>
      <c r="B4" s="44" t="s">
        <v>158</v>
      </c>
      <c r="C4" s="1"/>
    </row>
    <row r="5" spans="1:3" ht="58.05" customHeight="1">
      <c r="A5" s="63" t="s">
        <v>159</v>
      </c>
      <c r="B5" s="44" t="s">
        <v>160</v>
      </c>
      <c r="C5" s="1"/>
    </row>
    <row r="6" spans="1:3" ht="25.95" customHeight="1">
      <c r="A6" s="1"/>
      <c r="B6" s="1"/>
      <c r="C6" s="1"/>
    </row>
    <row r="7" spans="1:3" ht="58.05" customHeight="1">
      <c r="A7" s="63" t="s">
        <v>161</v>
      </c>
      <c r="B7" s="44" t="s">
        <v>162</v>
      </c>
      <c r="C7" s="1"/>
    </row>
    <row r="8" spans="1:3" ht="58.05" customHeight="1">
      <c r="A8" s="63" t="s">
        <v>163</v>
      </c>
      <c r="B8" s="44" t="s">
        <v>164</v>
      </c>
      <c r="C8" s="1"/>
    </row>
    <row r="9" spans="1:3" ht="58.05" customHeight="1">
      <c r="A9" s="63" t="s">
        <v>165</v>
      </c>
      <c r="B9" s="44" t="s">
        <v>166</v>
      </c>
      <c r="C9" s="1"/>
    </row>
    <row r="10" spans="1:3" ht="58.05" customHeight="1">
      <c r="A10" s="63" t="s">
        <v>167</v>
      </c>
      <c r="B10" s="44" t="s">
        <v>168</v>
      </c>
      <c r="C10" s="1"/>
    </row>
    <row r="11" spans="1:3" ht="58.05" customHeight="1">
      <c r="A11" s="63" t="s">
        <v>169</v>
      </c>
      <c r="B11" s="44" t="s">
        <v>170</v>
      </c>
      <c r="C11" s="1"/>
    </row>
    <row r="12" spans="1:3" ht="58.05" customHeight="1">
      <c r="A12" s="63" t="s">
        <v>171</v>
      </c>
      <c r="B12" s="44" t="s">
        <v>172</v>
      </c>
      <c r="C12" s="1"/>
    </row>
    <row r="13" spans="1:3" ht="58.05" customHeight="1">
      <c r="A13" s="63" t="s">
        <v>173</v>
      </c>
      <c r="B13" s="44" t="s">
        <v>174</v>
      </c>
      <c r="C13" s="1"/>
    </row>
    <row r="14" spans="1:3" ht="25.95" customHeight="1">
      <c r="A14" s="1"/>
      <c r="B14" s="1"/>
      <c r="C14" s="1"/>
    </row>
    <row r="15" spans="1:3" ht="58.05" customHeight="1">
      <c r="A15" s="63" t="s">
        <v>175</v>
      </c>
      <c r="B15" s="44" t="s">
        <v>176</v>
      </c>
      <c r="C15" s="1"/>
    </row>
    <row r="16" spans="1:3" ht="58.05" customHeight="1">
      <c r="A16" s="63" t="s">
        <v>177</v>
      </c>
      <c r="B16" s="44" t="s">
        <v>178</v>
      </c>
      <c r="C16" s="1"/>
    </row>
    <row r="17" spans="1:3" ht="58.05" customHeight="1">
      <c r="A17" s="63" t="s">
        <v>179</v>
      </c>
      <c r="B17" s="44" t="s">
        <v>180</v>
      </c>
      <c r="C17" s="1"/>
    </row>
    <row r="18" spans="1:3" ht="58.05" customHeight="1">
      <c r="A18" s="63" t="s">
        <v>181</v>
      </c>
      <c r="B18" s="44" t="s">
        <v>182</v>
      </c>
      <c r="C18" s="1"/>
    </row>
    <row r="19" spans="1:3" ht="58.05" customHeight="1">
      <c r="A19" s="63" t="s">
        <v>183</v>
      </c>
      <c r="B19" s="44" t="s">
        <v>184</v>
      </c>
      <c r="C19" s="1"/>
    </row>
    <row r="20" spans="1:3" ht="48" customHeight="1">
      <c r="A20" s="63" t="s">
        <v>185</v>
      </c>
      <c r="B20" s="44" t="s">
        <v>186</v>
      </c>
      <c r="C20" s="1"/>
    </row>
    <row r="21" spans="1:3" ht="48" customHeight="1">
      <c r="A21" s="63" t="s">
        <v>187</v>
      </c>
      <c r="B21" s="44" t="s">
        <v>188</v>
      </c>
      <c r="C21" s="1"/>
    </row>
    <row r="22" spans="1:3" ht="58.05" customHeight="1">
      <c r="A22" s="63" t="s">
        <v>189</v>
      </c>
      <c r="B22" s="44" t="s">
        <v>190</v>
      </c>
      <c r="C22" s="1"/>
    </row>
    <row r="23" spans="1:3" ht="31.95" customHeight="1">
      <c r="A23" s="1"/>
      <c r="B23" s="17" t="s">
        <v>48</v>
      </c>
      <c r="C23" s="1"/>
    </row>
    <row r="24" spans="1:3" ht="25.95" customHeight="1">
      <c r="A24" s="1"/>
      <c r="B24" s="1"/>
      <c r="C24" s="1"/>
    </row>
    <row r="25" spans="1:3" ht="58.05" customHeight="1">
      <c r="A25" s="63" t="s">
        <v>191</v>
      </c>
      <c r="B25" s="44" t="s">
        <v>192</v>
      </c>
      <c r="C25" s="1"/>
    </row>
    <row r="26" spans="1:3" ht="58.05" customHeight="1">
      <c r="A26" s="63" t="s">
        <v>193</v>
      </c>
      <c r="B26" s="44" t="s">
        <v>194</v>
      </c>
      <c r="C26" s="1"/>
    </row>
    <row r="27" spans="1:3" ht="58.05" customHeight="1">
      <c r="A27" s="63" t="s">
        <v>195</v>
      </c>
      <c r="B27" s="44" t="s">
        <v>196</v>
      </c>
      <c r="C27" s="1"/>
    </row>
    <row r="28" spans="1:3" ht="58.05" customHeight="1">
      <c r="A28" s="63" t="s">
        <v>197</v>
      </c>
      <c r="B28" s="44" t="s">
        <v>198</v>
      </c>
      <c r="C28" s="1"/>
    </row>
    <row r="29" spans="1:3" ht="58.05" customHeight="1">
      <c r="A29" s="63" t="s">
        <v>199</v>
      </c>
      <c r="B29" s="44" t="s">
        <v>200</v>
      </c>
      <c r="C29" s="1"/>
    </row>
    <row r="30" spans="1:3" ht="58.05" customHeight="1">
      <c r="A30" s="63" t="s">
        <v>201</v>
      </c>
      <c r="B30" s="44" t="s">
        <v>202</v>
      </c>
      <c r="C30" s="1"/>
    </row>
    <row r="31" spans="1:3" ht="58.05" customHeight="1">
      <c r="A31" s="63" t="s">
        <v>203</v>
      </c>
      <c r="B31" s="44" t="s">
        <v>204</v>
      </c>
      <c r="C31" s="1"/>
    </row>
    <row r="32" spans="1:3" ht="58.05" customHeight="1">
      <c r="A32" s="63" t="s">
        <v>205</v>
      </c>
      <c r="B32" s="44" t="s">
        <v>206</v>
      </c>
      <c r="C32" s="1"/>
    </row>
    <row r="33" spans="1:3" ht="58.05" customHeight="1">
      <c r="A33" s="63" t="s">
        <v>207</v>
      </c>
      <c r="B33" s="44" t="s">
        <v>208</v>
      </c>
      <c r="C33" s="1"/>
    </row>
    <row r="34" spans="1:3" ht="25.95" customHeight="1">
      <c r="A34" s="1"/>
      <c r="B34" s="1"/>
      <c r="C34" s="1"/>
    </row>
    <row r="35" spans="1:3" ht="25.95" customHeight="1">
      <c r="A35" s="1"/>
      <c r="B35" s="64" t="s">
        <v>209</v>
      </c>
      <c r="C35" s="1"/>
    </row>
    <row r="36" spans="1:3" ht="25.95" customHeight="1">
      <c r="A36" s="1"/>
      <c r="B36" s="64" t="s">
        <v>210</v>
      </c>
      <c r="C36" s="1"/>
    </row>
    <row r="37" spans="1:3" ht="25.95" customHeight="1">
      <c r="A37" s="1"/>
      <c r="B37" s="64" t="s">
        <v>211</v>
      </c>
      <c r="C37" s="1"/>
    </row>
    <row r="38" spans="1:3" ht="25.95" customHeight="1">
      <c r="A38" s="1"/>
      <c r="B38" s="1"/>
      <c r="C38" s="1"/>
    </row>
    <row r="39" spans="1:3" ht="58.05" customHeight="1">
      <c r="A39" s="63" t="s">
        <v>212</v>
      </c>
      <c r="B39" s="44" t="s">
        <v>213</v>
      </c>
      <c r="C39" s="1"/>
    </row>
    <row r="40" spans="1:3" ht="25.95" customHeight="1">
      <c r="A40" s="1"/>
      <c r="B40" s="1"/>
      <c r="C40" s="1"/>
    </row>
    <row r="41" spans="1:3" ht="25.95" customHeight="1">
      <c r="A41" s="1"/>
      <c r="B41" s="1"/>
      <c r="C41" s="1"/>
    </row>
  </sheetData>
  <phoneticPr fontId="8"/>
  <hyperlinks>
    <hyperlink ref="B23" r:id="rId1" xr:uid="{00000000-0004-0000-0300-000000000000}"/>
    <hyperlink ref="B35" r:id="rId2" location="price" xr:uid="{00000000-0004-0000-0300-000001000000}"/>
    <hyperlink ref="B36" r:id="rId3" xr:uid="{00000000-0004-0000-0300-000002000000}"/>
    <hyperlink ref="B37" r:id="rId4" xr:uid="{00000000-0004-0000-0300-000003000000}"/>
  </hyperlinks>
  <printOptions horizontalCentered="1"/>
  <pageMargins left="0.25" right="0.25" top="0.35" bottom="0.35" header="0.15" footer="0.15"/>
  <pageSetup paperSize="9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評価表</vt:lpstr>
      <vt:lpstr>記入例</vt:lpstr>
      <vt:lpstr>評価項目・基準</vt:lpstr>
      <vt:lpstr>使い方・マモリス</vt:lpstr>
      <vt:lpstr>記入例!Print_Area</vt:lpstr>
      <vt:lpstr>使い方・マモリス!Print_Area</vt:lpstr>
      <vt:lpstr>評価項目・基準!Print_Area</vt:lpstr>
      <vt:lpstr>評価表!Print_Area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Fumikazu Onishi</cp:lastModifiedBy>
  <dcterms:modified xsi:type="dcterms:W3CDTF">2026-10-08T07:01:01Z</dcterms:modified>
</cp:coreProperties>
</file>